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E004C524-7A62-4AE3-8D75-AB3E92D0DA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J71" i="1" s="1"/>
  <c r="F70" i="1"/>
  <c r="L70" i="1" s="1"/>
  <c r="F69" i="1"/>
  <c r="L69" i="1" s="1"/>
  <c r="F68" i="1"/>
  <c r="L68" i="1" s="1"/>
  <c r="L67" i="1"/>
  <c r="J67" i="1"/>
  <c r="H67" i="1"/>
  <c r="F66" i="1"/>
  <c r="H66" i="1" s="1"/>
  <c r="F65" i="1"/>
  <c r="L65" i="1" s="1"/>
  <c r="F64" i="1"/>
  <c r="L64" i="1" s="1"/>
  <c r="L63" i="1"/>
  <c r="H63" i="1"/>
  <c r="F62" i="1"/>
  <c r="M67" i="1" l="1"/>
  <c r="H71" i="1"/>
  <c r="J68" i="1"/>
  <c r="H69" i="1"/>
  <c r="J70" i="1"/>
  <c r="H68" i="1"/>
  <c r="L71" i="1"/>
  <c r="J69" i="1"/>
  <c r="H70" i="1"/>
  <c r="J66" i="1"/>
  <c r="L66" i="1"/>
  <c r="H64" i="1"/>
  <c r="M64" i="1" s="1"/>
  <c r="H65" i="1"/>
  <c r="J65" i="1"/>
  <c r="M65" i="1" s="1"/>
  <c r="M68" i="1" l="1"/>
  <c r="M69" i="1"/>
  <c r="M71" i="1"/>
  <c r="M70" i="1"/>
  <c r="M66" i="1"/>
  <c r="F61" i="1" l="1"/>
  <c r="L61" i="1" s="1"/>
  <c r="L62" i="1"/>
  <c r="J62" i="1"/>
  <c r="H62" i="1"/>
  <c r="F60" i="1"/>
  <c r="L60" i="1" s="1"/>
  <c r="H59" i="1"/>
  <c r="L59" i="1"/>
  <c r="H57" i="1"/>
  <c r="J57" i="1"/>
  <c r="L57" i="1"/>
  <c r="L58" i="1"/>
  <c r="F56" i="1"/>
  <c r="L56" i="1" s="1"/>
  <c r="F54" i="1"/>
  <c r="L54" i="1" s="1"/>
  <c r="F53" i="1"/>
  <c r="L53" i="1" s="1"/>
  <c r="F52" i="1"/>
  <c r="J52" i="1" s="1"/>
  <c r="M52" i="1" s="1"/>
  <c r="F51" i="1"/>
  <c r="L51" i="1" s="1"/>
  <c r="L50" i="1"/>
  <c r="J50" i="1"/>
  <c r="H50" i="1"/>
  <c r="F49" i="1"/>
  <c r="L49" i="1" s="1"/>
  <c r="L48" i="1"/>
  <c r="H48" i="1"/>
  <c r="F47" i="1"/>
  <c r="J47" i="1" s="1"/>
  <c r="F46" i="1"/>
  <c r="L46" i="1" s="1"/>
  <c r="F45" i="1"/>
  <c r="H45" i="1" s="1"/>
  <c r="H44" i="1"/>
  <c r="J44" i="1"/>
  <c r="F43" i="1"/>
  <c r="L43" i="1" s="1"/>
  <c r="F42" i="1"/>
  <c r="L42" i="1" s="1"/>
  <c r="F40" i="1"/>
  <c r="H40" i="1" s="1"/>
  <c r="F39" i="1"/>
  <c r="J39" i="1" s="1"/>
  <c r="F38" i="1"/>
  <c r="L38" i="1" s="1"/>
  <c r="L37" i="1"/>
  <c r="J37" i="1"/>
  <c r="H37" i="1"/>
  <c r="F36" i="1"/>
  <c r="L36" i="1" s="1"/>
  <c r="L35" i="1"/>
  <c r="H35" i="1"/>
  <c r="M62" i="1" l="1"/>
  <c r="H61" i="1"/>
  <c r="J61" i="1"/>
  <c r="H60" i="1"/>
  <c r="M60" i="1" s="1"/>
  <c r="L40" i="1"/>
  <c r="J40" i="1"/>
  <c r="L47" i="1"/>
  <c r="H58" i="1"/>
  <c r="J58" i="1"/>
  <c r="H56" i="1"/>
  <c r="M56" i="1" s="1"/>
  <c r="M44" i="1"/>
  <c r="M50" i="1"/>
  <c r="M48" i="1"/>
  <c r="H54" i="1"/>
  <c r="J54" i="1"/>
  <c r="H51" i="1"/>
  <c r="J51" i="1"/>
  <c r="H49" i="1"/>
  <c r="M49" i="1" s="1"/>
  <c r="H53" i="1"/>
  <c r="J53" i="1"/>
  <c r="H47" i="1"/>
  <c r="H46" i="1"/>
  <c r="J46" i="1"/>
  <c r="J45" i="1"/>
  <c r="M45" i="1" s="1"/>
  <c r="H43" i="1"/>
  <c r="J43" i="1"/>
  <c r="H42" i="1"/>
  <c r="M42" i="1" s="1"/>
  <c r="M35" i="1"/>
  <c r="L39" i="1"/>
  <c r="H38" i="1"/>
  <c r="J38" i="1"/>
  <c r="H36" i="1"/>
  <c r="M36" i="1" s="1"/>
  <c r="H39" i="1"/>
  <c r="F33" i="1"/>
  <c r="H33" i="1" s="1"/>
  <c r="F22" i="1"/>
  <c r="F21" i="1"/>
  <c r="F20" i="1"/>
  <c r="F13" i="1"/>
  <c r="L33" i="1" l="1"/>
  <c r="M61" i="1"/>
  <c r="M53" i="1"/>
  <c r="M40" i="1"/>
  <c r="M54" i="1"/>
  <c r="M51" i="1"/>
  <c r="M47" i="1"/>
  <c r="M58" i="1"/>
  <c r="M43" i="1"/>
  <c r="M46" i="1"/>
  <c r="M38" i="1"/>
  <c r="M39" i="1"/>
  <c r="J33" i="1"/>
  <c r="M33" i="1" l="1"/>
  <c r="F34" i="1"/>
  <c r="L34" i="1" s="1"/>
  <c r="F32" i="1"/>
  <c r="J32" i="1" s="1"/>
  <c r="L31" i="1"/>
  <c r="F30" i="1"/>
  <c r="H30" i="1" s="1"/>
  <c r="L29" i="1"/>
  <c r="H29" i="1"/>
  <c r="H34" i="1" l="1"/>
  <c r="L30" i="1"/>
  <c r="M30" i="1" s="1"/>
  <c r="H32" i="1"/>
  <c r="L32" i="1"/>
  <c r="J34" i="1"/>
  <c r="M29" i="1"/>
  <c r="J31" i="1"/>
  <c r="H31" i="1"/>
  <c r="M34" i="1" l="1"/>
  <c r="M32" i="1"/>
  <c r="M31" i="1"/>
  <c r="F28" i="1" l="1"/>
  <c r="H28" i="1" s="1"/>
  <c r="F27" i="1"/>
  <c r="J27" i="1" s="1"/>
  <c r="F26" i="1"/>
  <c r="J26" i="1" s="1"/>
  <c r="H25" i="1"/>
  <c r="F24" i="1"/>
  <c r="J24" i="1" s="1"/>
  <c r="L23" i="1"/>
  <c r="J23" i="1"/>
  <c r="H23" i="1"/>
  <c r="H22" i="1"/>
  <c r="J20" i="1"/>
  <c r="H19" i="1"/>
  <c r="J18" i="1"/>
  <c r="L28" i="1" l="1"/>
  <c r="L26" i="1"/>
  <c r="J28" i="1"/>
  <c r="H21" i="1"/>
  <c r="H24" i="1"/>
  <c r="M23" i="1"/>
  <c r="J25" i="1"/>
  <c r="L24" i="1"/>
  <c r="H26" i="1"/>
  <c r="L25" i="1"/>
  <c r="H27" i="1"/>
  <c r="L27" i="1"/>
  <c r="H20" i="1"/>
  <c r="L20" i="1"/>
  <c r="L22" i="1"/>
  <c r="J22" i="1"/>
  <c r="H18" i="1"/>
  <c r="M18" i="1" s="1"/>
  <c r="J19" i="1"/>
  <c r="M19" i="1" s="1"/>
  <c r="F17" i="1"/>
  <c r="L17" i="1" s="1"/>
  <c r="F16" i="1"/>
  <c r="H16" i="1" s="1"/>
  <c r="F15" i="1"/>
  <c r="J15" i="1" s="1"/>
  <c r="L14" i="1"/>
  <c r="J14" i="1"/>
  <c r="H14" i="1"/>
  <c r="M28" i="1" l="1"/>
  <c r="M26" i="1"/>
  <c r="M25" i="1"/>
  <c r="L21" i="1"/>
  <c r="J21" i="1"/>
  <c r="H17" i="1"/>
  <c r="M24" i="1"/>
  <c r="M27" i="1"/>
  <c r="M20" i="1"/>
  <c r="M22" i="1"/>
  <c r="H15" i="1"/>
  <c r="J17" i="1"/>
  <c r="M14" i="1"/>
  <c r="L16" i="1"/>
  <c r="L15" i="1"/>
  <c r="J16" i="1"/>
  <c r="M15" i="1" l="1"/>
  <c r="M21" i="1"/>
  <c r="M17" i="1"/>
  <c r="M16" i="1"/>
  <c r="H13" i="1" l="1"/>
  <c r="F12" i="1"/>
  <c r="L12" i="1" s="1"/>
  <c r="L11" i="1"/>
  <c r="F10" i="1"/>
  <c r="L10" i="1" s="1"/>
  <c r="L9" i="1"/>
  <c r="J9" i="1"/>
  <c r="H9" i="1"/>
  <c r="J13" i="1" l="1"/>
  <c r="H11" i="1"/>
  <c r="J10" i="1"/>
  <c r="H10" i="1"/>
  <c r="L13" i="1"/>
  <c r="M9" i="1"/>
  <c r="J12" i="1"/>
  <c r="J11" i="1"/>
  <c r="H12" i="1"/>
  <c r="M13" i="1" l="1"/>
  <c r="M12" i="1"/>
  <c r="M11" i="1"/>
  <c r="M10" i="1"/>
  <c r="H72" i="1" l="1"/>
  <c r="J72" i="1"/>
  <c r="M73" i="1" s="1"/>
  <c r="L72" i="1"/>
  <c r="M72" i="1" l="1"/>
  <c r="M74" i="1" s="1"/>
  <c r="M75" i="1" l="1"/>
  <c r="M76" i="1" s="1"/>
  <c r="M77" i="1" s="1"/>
  <c r="M78" i="1" s="1"/>
</calcChain>
</file>

<file path=xl/sharedStrings.xml><?xml version="1.0" encoding="utf-8"?>
<sst xmlns="http://schemas.openxmlformats.org/spreadsheetml/2006/main" count="166" uniqueCount="72">
  <si>
    <t>#</t>
  </si>
  <si>
    <t>შრომის ანაზღაურება</t>
  </si>
  <si>
    <t>სხვა მასალა</t>
  </si>
  <si>
    <t>ჯამი</t>
  </si>
  <si>
    <t xml:space="preserve">გაუთვალისწინებელი ხარჯები </t>
  </si>
  <si>
    <t>დღგ</t>
  </si>
  <si>
    <t>%</t>
  </si>
  <si>
    <t>კვმ</t>
  </si>
  <si>
    <t>კ/სთ</t>
  </si>
  <si>
    <t>კბმ</t>
  </si>
  <si>
    <t>ლარი</t>
  </si>
  <si>
    <t>კგ</t>
  </si>
  <si>
    <t>ც</t>
  </si>
  <si>
    <t>გრძმ</t>
  </si>
  <si>
    <t>ხარჯთაღრიცხვა</t>
  </si>
  <si>
    <t>სამუშაოს</t>
  </si>
  <si>
    <t>დასახელება</t>
  </si>
  <si>
    <t>განზ</t>
  </si>
  <si>
    <t>რესურსი</t>
  </si>
  <si>
    <t>ნორმატიული</t>
  </si>
  <si>
    <t>ხელფასი</t>
  </si>
  <si>
    <t>მასალა</t>
  </si>
  <si>
    <t>სამშენებლო</t>
  </si>
  <si>
    <t>ერთ.</t>
  </si>
  <si>
    <t>სულ</t>
  </si>
  <si>
    <t>ერთ</t>
  </si>
  <si>
    <t>ფასი</t>
  </si>
  <si>
    <t>მანქანები</t>
  </si>
  <si>
    <t>საღებავი</t>
  </si>
  <si>
    <t>მანქანა</t>
  </si>
  <si>
    <t>სჭვალი</t>
  </si>
  <si>
    <t>ტ</t>
  </si>
  <si>
    <t>სხვა მასალები</t>
  </si>
  <si>
    <t>ლ</t>
  </si>
  <si>
    <t>ღორღი</t>
  </si>
  <si>
    <t xml:space="preserve">საჩრდილობელის მოწყობა
</t>
  </si>
  <si>
    <t>შიფრი</t>
  </si>
  <si>
    <t xml:space="preserve">საძირკველის მოსაწყობვად გრუნტის დამუშავება </t>
  </si>
  <si>
    <t>1-80-7</t>
  </si>
  <si>
    <t>8-3-2</t>
  </si>
  <si>
    <t>ღორღის ფენის მოწყობა საძირკველის ქვეშ</t>
  </si>
  <si>
    <t>ბეტონი ბ-25</t>
  </si>
  <si>
    <t>არმატურა ა3 დ=12</t>
  </si>
  <si>
    <t>პრ</t>
  </si>
  <si>
    <t>ფარი ყალიბის</t>
  </si>
  <si>
    <t>ხის მასალა</t>
  </si>
  <si>
    <t>ელექტროდი</t>
  </si>
  <si>
    <t>საჩრდილობელის გადახურვის ლითონის ელემენტების მოწყობა მილკვადრატებისაგან</t>
  </si>
  <si>
    <t>ქანჩი</t>
  </si>
  <si>
    <t>ლურსმანი</t>
  </si>
  <si>
    <t>საჩრდილობელის მოწყობა პროფილირებული თუნუქის ფურცლისაგან</t>
  </si>
  <si>
    <t>პროფილირებული თუნუქის საფარი (0.4მმ)</t>
  </si>
  <si>
    <t>თუნუქის ფურცელი (იგივე მასალის) კეხისათვის</t>
  </si>
  <si>
    <t>9-17.4</t>
  </si>
  <si>
    <t>10-34</t>
  </si>
  <si>
    <t>ხის ძელაკები (ლარტყები) 50*50 (სკამებისათვის)</t>
  </si>
  <si>
    <t>საჩრდილობელის ლითონის კოსტრუქციების შეღებვა ანტიკოროზიული საღებავით</t>
  </si>
  <si>
    <t>გამხსნელი</t>
  </si>
  <si>
    <t>საჩრდილობელის ხის ელემენტების შეღებვა ორჯერადად ლაქით</t>
  </si>
  <si>
    <t>ლაქი</t>
  </si>
  <si>
    <t>ბეტონის მჭიმის მოწყობა სისქით 6სმ</t>
  </si>
  <si>
    <t>ბეტონი ბ-7.5</t>
  </si>
  <si>
    <t>ტრანსპორტირება მასალის ღირებულების 5%</t>
  </si>
  <si>
    <t>ბეტონის საძირკველის ფილის მოწყობა</t>
  </si>
  <si>
    <t>ლითონის ფურცლოვანი 200*200*2მმ 6ც</t>
  </si>
  <si>
    <t>ლით. მილკვადრატი 60*60*3</t>
  </si>
  <si>
    <t>ხის შეფიცვრის მოწყობა 30მმ სისქის ფიცრებით</t>
  </si>
  <si>
    <t>მილკვადრატი 60*40*3</t>
  </si>
  <si>
    <t>სკამების ხის კონსტრუქციების მოწყობა ლითონის კარკასზე</t>
  </si>
  <si>
    <t>სკამების ლითონის ელემენტების მოწყობა მილკვადრატებისაგან</t>
  </si>
  <si>
    <t>საჩრდილობელის საყრდენი ელემენტების (სვეტების) მოწყობა ლითონის მილკვადრატებისაგან (6ც 3.4მ)</t>
  </si>
  <si>
    <t>შენიშვნა: N 6 და N 9 პოზიციაზე საჭირო ხის მასალის გადმოცემას განახორციელებს მუნიციპალიტეტის მერია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</si>
</sst>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-;\-* #,##0.00_-;_-* &quot;-&quot;??_-;_-@_-"/>
    <numFmt numFmtId="166" formatCode="0.000"/>
    <numFmt numFmtId="167" formatCode="_-* #,##0.0\ _₾_-;\-* #,##0.0\ _₾_-;_-* &quot;-&quot;????\ _₾_-;_-@_-"/>
    <numFmt numFmtId="168" formatCode="_-* #,##0.0_-;\-* #,##0.0_-;_-* &quot;-&quot;??_-;_-@_-"/>
    <numFmt numFmtId="169" formatCode="_-* #,##0\ _₾_-;\-* #,##0\ _₾_-;_-* &quot;-&quot;??\ _₾_-;_-@_-"/>
    <numFmt numFmtId="170" formatCode="_-* #,##0.00\ _₾_-;\-* #,##0.00\ _₾_-;_-* &quot;-&quot;????\ _₾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rgb="FFFF000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6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0" borderId="10" xfId="0" applyFont="1" applyFill="1" applyBorder="1"/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168" fontId="5" fillId="3" borderId="10" xfId="0" applyNumberFormat="1" applyFont="1" applyFill="1" applyBorder="1"/>
    <xf numFmtId="167" fontId="5" fillId="3" borderId="10" xfId="0" applyNumberFormat="1" applyFont="1" applyFill="1" applyBorder="1"/>
    <xf numFmtId="169" fontId="5" fillId="3" borderId="10" xfId="0" applyNumberFormat="1" applyFont="1" applyFill="1" applyBorder="1"/>
    <xf numFmtId="169" fontId="5" fillId="0" borderId="10" xfId="0" applyNumberFormat="1" applyFont="1" applyFill="1" applyBorder="1"/>
    <xf numFmtId="165" fontId="4" fillId="0" borderId="10" xfId="1" applyNumberFormat="1" applyFont="1" applyFill="1" applyBorder="1" applyAlignment="1">
      <alignment horizontal="center"/>
    </xf>
    <xf numFmtId="164" fontId="5" fillId="0" borderId="10" xfId="0" applyNumberFormat="1" applyFont="1" applyFill="1" applyBorder="1"/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/>
    <xf numFmtId="167" fontId="5" fillId="0" borderId="10" xfId="0" applyNumberFormat="1" applyFont="1" applyFill="1" applyBorder="1"/>
    <xf numFmtId="0" fontId="5" fillId="0" borderId="10" xfId="0" applyFont="1" applyFill="1" applyBorder="1" applyAlignment="1">
      <alignment wrapText="1"/>
    </xf>
    <xf numFmtId="0" fontId="5" fillId="2" borderId="10" xfId="0" applyFont="1" applyFill="1" applyBorder="1"/>
    <xf numFmtId="0" fontId="5" fillId="0" borderId="0" xfId="0" applyFont="1" applyFill="1"/>
    <xf numFmtId="164" fontId="3" fillId="0" borderId="0" xfId="1" applyNumberFormat="1" applyFont="1" applyFill="1" applyAlignment="1">
      <alignment horizontal="right" vertical="center"/>
    </xf>
    <xf numFmtId="167" fontId="4" fillId="0" borderId="0" xfId="1" applyNumberFormat="1" applyFont="1" applyFill="1" applyAlignment="1">
      <alignment horizontal="right" vertical="center"/>
    </xf>
    <xf numFmtId="164" fontId="4" fillId="0" borderId="0" xfId="1" applyFont="1" applyFill="1" applyBorder="1" applyAlignment="1">
      <alignment vertical="center"/>
    </xf>
    <xf numFmtId="169" fontId="4" fillId="0" borderId="0" xfId="1" applyNumberFormat="1" applyFont="1" applyFill="1" applyAlignment="1">
      <alignment horizontal="right" vertical="center"/>
    </xf>
    <xf numFmtId="0" fontId="4" fillId="0" borderId="1" xfId="3" applyFont="1" applyFill="1" applyBorder="1" applyAlignment="1">
      <alignment wrapText="1"/>
    </xf>
    <xf numFmtId="0" fontId="4" fillId="0" borderId="0" xfId="3" applyFont="1" applyFill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164" fontId="4" fillId="0" borderId="6" xfId="1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164" fontId="4" fillId="0" borderId="9" xfId="1" applyFont="1" applyFill="1" applyBorder="1" applyAlignment="1">
      <alignment horizontal="center"/>
    </xf>
    <xf numFmtId="0" fontId="4" fillId="0" borderId="10" xfId="3" applyFont="1" applyFill="1" applyBorder="1" applyAlignment="1">
      <alignment horizontal="center"/>
    </xf>
    <xf numFmtId="164" fontId="4" fillId="0" borderId="10" xfId="3" applyNumberFormat="1" applyFont="1" applyFill="1" applyBorder="1" applyAlignment="1">
      <alignment horizontal="center"/>
    </xf>
    <xf numFmtId="0" fontId="4" fillId="0" borderId="10" xfId="3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/>
    <xf numFmtId="164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9" fontId="5" fillId="2" borderId="10" xfId="0" applyNumberFormat="1" applyFont="1" applyFill="1" applyBorder="1"/>
    <xf numFmtId="164" fontId="5" fillId="2" borderId="10" xfId="0" applyNumberFormat="1" applyFont="1" applyFill="1" applyBorder="1"/>
    <xf numFmtId="167" fontId="5" fillId="2" borderId="10" xfId="0" applyNumberFormat="1" applyFont="1" applyFill="1" applyBorder="1" applyAlignment="1">
      <alignment horizontal="right"/>
    </xf>
    <xf numFmtId="167" fontId="5" fillId="2" borderId="9" xfId="0" applyNumberFormat="1" applyFont="1" applyFill="1" applyBorder="1" applyAlignment="1">
      <alignment horizontal="right"/>
    </xf>
    <xf numFmtId="164" fontId="5" fillId="3" borderId="10" xfId="0" applyNumberFormat="1" applyFont="1" applyFill="1" applyBorder="1"/>
    <xf numFmtId="166" fontId="5" fillId="0" borderId="10" xfId="0" applyNumberFormat="1" applyFont="1" applyFill="1" applyBorder="1" applyAlignment="1">
      <alignment horizontal="center"/>
    </xf>
    <xf numFmtId="43" fontId="5" fillId="2" borderId="10" xfId="0" applyNumberFormat="1" applyFont="1" applyFill="1" applyBorder="1"/>
    <xf numFmtId="9" fontId="5" fillId="0" borderId="10" xfId="0" applyNumberFormat="1" applyFont="1" applyFill="1" applyBorder="1"/>
    <xf numFmtId="170" fontId="5" fillId="0" borderId="0" xfId="0" applyNumberFormat="1" applyFont="1" applyFill="1" applyAlignment="1">
      <alignment horizontal="right"/>
    </xf>
    <xf numFmtId="165" fontId="5" fillId="3" borderId="10" xfId="0" applyNumberFormat="1" applyFont="1" applyFill="1" applyBorder="1"/>
    <xf numFmtId="2" fontId="5" fillId="2" borderId="10" xfId="0" applyNumberFormat="1" applyFont="1" applyFill="1" applyBorder="1"/>
    <xf numFmtId="164" fontId="5" fillId="3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49" fontId="4" fillId="0" borderId="10" xfId="3" applyNumberFormat="1" applyFont="1" applyFill="1" applyBorder="1" applyAlignment="1">
      <alignment horizontal="center" vertical="center"/>
    </xf>
    <xf numFmtId="167" fontId="7" fillId="4" borderId="10" xfId="0" applyNumberFormat="1" applyFont="1" applyFill="1" applyBorder="1" applyAlignment="1">
      <alignment horizontal="right"/>
    </xf>
    <xf numFmtId="167" fontId="5" fillId="4" borderId="10" xfId="0" applyNumberFormat="1" applyFont="1" applyFill="1" applyBorder="1" applyAlignment="1">
      <alignment horizontal="right"/>
    </xf>
    <xf numFmtId="0" fontId="5" fillId="0" borderId="0" xfId="0" applyFont="1" applyFill="1" applyAlignment="1"/>
    <xf numFmtId="2" fontId="4" fillId="0" borderId="3" xfId="1" applyNumberFormat="1" applyFont="1" applyFill="1" applyBorder="1" applyAlignment="1">
      <alignment horizontal="center" vertical="center"/>
    </xf>
    <xf numFmtId="2" fontId="4" fillId="0" borderId="9" xfId="1" applyNumberFormat="1" applyFont="1" applyFill="1" applyBorder="1" applyAlignment="1">
      <alignment horizontal="center" vertical="center"/>
    </xf>
    <xf numFmtId="169" fontId="4" fillId="0" borderId="3" xfId="1" applyNumberFormat="1" applyFont="1" applyFill="1" applyBorder="1" applyAlignment="1">
      <alignment horizontal="center" vertical="center"/>
    </xf>
    <xf numFmtId="169" fontId="4" fillId="0" borderId="9" xfId="1" applyNumberFormat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164" fontId="4" fillId="0" borderId="9" xfId="1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center"/>
    </xf>
    <xf numFmtId="164" fontId="4" fillId="0" borderId="8" xfId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0" fontId="4" fillId="0" borderId="10" xfId="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/>
    </xf>
    <xf numFmtId="164" fontId="4" fillId="0" borderId="2" xfId="1" applyFont="1" applyFill="1" applyBorder="1" applyAlignment="1">
      <alignment horizontal="right" vertical="center"/>
    </xf>
    <xf numFmtId="0" fontId="4" fillId="0" borderId="3" xfId="3" applyNumberFormat="1" applyFont="1" applyFill="1" applyBorder="1" applyAlignment="1">
      <alignment horizontal="center" vertical="center"/>
    </xf>
    <xf numFmtId="0" fontId="4" fillId="0" borderId="6" xfId="3" applyNumberFormat="1" applyFont="1" applyFill="1" applyBorder="1" applyAlignment="1">
      <alignment horizontal="center" vertical="center"/>
    </xf>
    <xf numFmtId="0" fontId="4" fillId="0" borderId="9" xfId="3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9" fontId="4" fillId="0" borderId="6" xfId="2" applyFont="1" applyFill="1" applyBorder="1" applyAlignment="1">
      <alignment horizontal="center" vertical="center"/>
    </xf>
    <xf numFmtId="9" fontId="4" fillId="0" borderId="9" xfId="2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horizontal="center"/>
    </xf>
    <xf numFmtId="164" fontId="4" fillId="0" borderId="5" xfId="1" applyFont="1" applyFill="1" applyBorder="1" applyAlignment="1">
      <alignment horizontal="center"/>
    </xf>
    <xf numFmtId="164" fontId="4" fillId="0" borderId="4" xfId="1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center" vertical="center"/>
    </xf>
    <xf numFmtId="164" fontId="4" fillId="0" borderId="8" xfId="1" applyFont="1" applyFill="1" applyBorder="1" applyAlignment="1">
      <alignment horizontal="center" vertical="center"/>
    </xf>
    <xf numFmtId="167" fontId="4" fillId="0" borderId="3" xfId="1" applyNumberFormat="1" applyFont="1" applyFill="1" applyBorder="1" applyAlignment="1">
      <alignment horizontal="center" vertical="center"/>
    </xf>
    <xf numFmtId="167" fontId="4" fillId="0" borderId="6" xfId="1" applyNumberFormat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" xfId="4" xr:uid="{00000000-0005-0000-0000-000002000000}"/>
    <cellStyle name="Normal 2" xfId="6" xr:uid="{00000000-0005-0000-0000-000003000000}"/>
    <cellStyle name="Normal 3" xfId="5" xr:uid="{00000000-0005-0000-0000-000004000000}"/>
    <cellStyle name="Normal_gare wyalsadfenigagarini 2_SMSH2008-IIkv ." xfId="3" xr:uid="{00000000-0005-0000-0000-000005000000}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topLeftCell="A3" workbookViewId="0">
      <selection activeCell="C81" sqref="C81"/>
    </sheetView>
  </sheetViews>
  <sheetFormatPr defaultColWidth="9.1796875" defaultRowHeight="13.5" x14ac:dyDescent="0.35"/>
  <cols>
    <col min="1" max="1" width="4.1796875" style="19" customWidth="1"/>
    <col min="2" max="2" width="6.54296875" style="19" customWidth="1"/>
    <col min="3" max="3" width="34.54296875" style="34" customWidth="1"/>
    <col min="4" max="4" width="6.7265625" style="35" customWidth="1"/>
    <col min="5" max="5" width="7.7265625" style="19" customWidth="1"/>
    <col min="6" max="6" width="8.54296875" style="36" customWidth="1"/>
    <col min="7" max="7" width="8" style="19" customWidth="1"/>
    <col min="8" max="8" width="11.7265625" style="37" bestFit="1" customWidth="1"/>
    <col min="9" max="9" width="9.81640625" style="19" customWidth="1"/>
    <col min="10" max="10" width="11.7265625" style="19" bestFit="1" customWidth="1"/>
    <col min="11" max="11" width="8.7265625" style="19" customWidth="1"/>
    <col min="12" max="12" width="10.7265625" style="38" bestFit="1" customWidth="1"/>
    <col min="13" max="13" width="12.81640625" style="39" customWidth="1"/>
    <col min="14" max="16384" width="9.1796875" style="19"/>
  </cols>
  <sheetData>
    <row r="1" spans="1:13" x14ac:dyDescent="0.3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7.75" customHeight="1" x14ac:dyDescent="0.35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1" customHeight="1" x14ac:dyDescent="0.35">
      <c r="A3" s="71"/>
      <c r="B3" s="71"/>
      <c r="C3" s="71"/>
      <c r="D3" s="71"/>
      <c r="E3" s="71"/>
      <c r="F3" s="71"/>
      <c r="G3" s="22"/>
      <c r="H3" s="23"/>
      <c r="I3" s="72"/>
      <c r="J3" s="72"/>
      <c r="K3" s="72"/>
      <c r="L3" s="20"/>
      <c r="M3" s="21"/>
    </row>
    <row r="4" spans="1:13" x14ac:dyDescent="0.35">
      <c r="A4" s="73" t="s">
        <v>0</v>
      </c>
      <c r="B4" s="69" t="s">
        <v>36</v>
      </c>
      <c r="C4" s="24"/>
      <c r="D4" s="76" t="s">
        <v>17</v>
      </c>
      <c r="E4" s="79" t="s">
        <v>19</v>
      </c>
      <c r="F4" s="80"/>
      <c r="G4" s="81" t="s">
        <v>20</v>
      </c>
      <c r="H4" s="82"/>
      <c r="I4" s="81" t="s">
        <v>21</v>
      </c>
      <c r="J4" s="82"/>
      <c r="K4" s="79" t="s">
        <v>22</v>
      </c>
      <c r="L4" s="80"/>
      <c r="M4" s="85" t="s">
        <v>3</v>
      </c>
    </row>
    <row r="5" spans="1:13" x14ac:dyDescent="0.35">
      <c r="A5" s="74"/>
      <c r="B5" s="69"/>
      <c r="C5" s="25" t="s">
        <v>15</v>
      </c>
      <c r="D5" s="77"/>
      <c r="E5" s="65" t="s">
        <v>18</v>
      </c>
      <c r="F5" s="66"/>
      <c r="G5" s="83"/>
      <c r="H5" s="84"/>
      <c r="I5" s="83"/>
      <c r="J5" s="84"/>
      <c r="K5" s="65" t="s">
        <v>27</v>
      </c>
      <c r="L5" s="66"/>
      <c r="M5" s="86"/>
    </row>
    <row r="6" spans="1:13" x14ac:dyDescent="0.35">
      <c r="A6" s="74"/>
      <c r="B6" s="69"/>
      <c r="C6" s="26" t="s">
        <v>16</v>
      </c>
      <c r="D6" s="77"/>
      <c r="E6" s="63" t="s">
        <v>23</v>
      </c>
      <c r="F6" s="59" t="s">
        <v>24</v>
      </c>
      <c r="G6" s="27" t="s">
        <v>25</v>
      </c>
      <c r="H6" s="61" t="s">
        <v>24</v>
      </c>
      <c r="I6" s="27" t="s">
        <v>25</v>
      </c>
      <c r="J6" s="63" t="s">
        <v>24</v>
      </c>
      <c r="K6" s="27" t="s">
        <v>25</v>
      </c>
      <c r="L6" s="67" t="s">
        <v>24</v>
      </c>
      <c r="M6" s="86"/>
    </row>
    <row r="7" spans="1:13" x14ac:dyDescent="0.35">
      <c r="A7" s="75"/>
      <c r="B7" s="69"/>
      <c r="C7" s="28"/>
      <c r="D7" s="78"/>
      <c r="E7" s="64"/>
      <c r="F7" s="60"/>
      <c r="G7" s="29" t="s">
        <v>26</v>
      </c>
      <c r="H7" s="62"/>
      <c r="I7" s="29" t="s">
        <v>26</v>
      </c>
      <c r="J7" s="64"/>
      <c r="K7" s="29" t="s">
        <v>26</v>
      </c>
      <c r="L7" s="68"/>
      <c r="M7" s="87"/>
    </row>
    <row r="8" spans="1:13" x14ac:dyDescent="0.3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1">
        <v>12</v>
      </c>
      <c r="M8" s="30">
        <v>13</v>
      </c>
    </row>
    <row r="9" spans="1:13" ht="27" x14ac:dyDescent="0.35">
      <c r="A9" s="32">
        <v>1</v>
      </c>
      <c r="B9" s="55" t="s">
        <v>38</v>
      </c>
      <c r="C9" s="33" t="s">
        <v>37</v>
      </c>
      <c r="D9" s="13" t="s">
        <v>9</v>
      </c>
      <c r="E9" s="3"/>
      <c r="F9" s="45">
        <v>2.8</v>
      </c>
      <c r="G9" s="3"/>
      <c r="H9" s="40">
        <f t="shared" ref="H9:H17" si="0">F9*G9</f>
        <v>0</v>
      </c>
      <c r="I9" s="11"/>
      <c r="J9" s="18">
        <f t="shared" ref="J9:J28" si="1">I9*F9</f>
        <v>0</v>
      </c>
      <c r="K9" s="11"/>
      <c r="L9" s="41">
        <f t="shared" ref="L9:L17" si="2">K9*F9</f>
        <v>0</v>
      </c>
      <c r="M9" s="43">
        <f t="shared" ref="M9:M13" si="3">L9+J9+H9</f>
        <v>0</v>
      </c>
    </row>
    <row r="10" spans="1:13" x14ac:dyDescent="0.35">
      <c r="A10" s="32"/>
      <c r="B10" s="55"/>
      <c r="C10" s="17" t="s">
        <v>1</v>
      </c>
      <c r="D10" s="13" t="s">
        <v>8</v>
      </c>
      <c r="E10" s="3">
        <v>3.88</v>
      </c>
      <c r="F10" s="14">
        <f>F9*E10</f>
        <v>10.863999999999999</v>
      </c>
      <c r="G10" s="3">
        <v>7.8</v>
      </c>
      <c r="H10" s="40">
        <f t="shared" si="0"/>
        <v>84.739199999999997</v>
      </c>
      <c r="I10" s="11"/>
      <c r="J10" s="18">
        <f t="shared" si="1"/>
        <v>0</v>
      </c>
      <c r="K10" s="11"/>
      <c r="L10" s="41">
        <f t="shared" si="2"/>
        <v>0</v>
      </c>
      <c r="M10" s="43">
        <f t="shared" si="3"/>
        <v>84.739199999999997</v>
      </c>
    </row>
    <row r="11" spans="1:13" ht="27" x14ac:dyDescent="0.35">
      <c r="A11" s="32">
        <v>2</v>
      </c>
      <c r="B11" s="55" t="s">
        <v>39</v>
      </c>
      <c r="C11" s="33" t="s">
        <v>40</v>
      </c>
      <c r="D11" s="13" t="s">
        <v>9</v>
      </c>
      <c r="E11" s="3"/>
      <c r="F11" s="14">
        <v>0.4</v>
      </c>
      <c r="G11" s="3"/>
      <c r="H11" s="40">
        <f t="shared" si="0"/>
        <v>0</v>
      </c>
      <c r="I11" s="11"/>
      <c r="J11" s="50">
        <f t="shared" si="1"/>
        <v>0</v>
      </c>
      <c r="K11" s="11"/>
      <c r="L11" s="41">
        <f t="shared" si="2"/>
        <v>0</v>
      </c>
      <c r="M11" s="43">
        <f t="shared" si="3"/>
        <v>0</v>
      </c>
    </row>
    <row r="12" spans="1:13" x14ac:dyDescent="0.35">
      <c r="A12" s="32"/>
      <c r="B12" s="55"/>
      <c r="C12" s="17" t="s">
        <v>1</v>
      </c>
      <c r="D12" s="13" t="s">
        <v>8</v>
      </c>
      <c r="E12" s="3">
        <v>0.89</v>
      </c>
      <c r="F12" s="14">
        <f>F9*E12</f>
        <v>2.492</v>
      </c>
      <c r="G12" s="3">
        <v>7.8</v>
      </c>
      <c r="H12" s="40">
        <f t="shared" si="0"/>
        <v>19.4376</v>
      </c>
      <c r="I12" s="11"/>
      <c r="J12" s="50">
        <f t="shared" si="1"/>
        <v>0</v>
      </c>
      <c r="K12" s="11"/>
      <c r="L12" s="41">
        <f t="shared" si="2"/>
        <v>0</v>
      </c>
      <c r="M12" s="43">
        <f t="shared" si="3"/>
        <v>19.4376</v>
      </c>
    </row>
    <row r="13" spans="1:13" x14ac:dyDescent="0.35">
      <c r="A13" s="32"/>
      <c r="B13" s="55"/>
      <c r="C13" s="17" t="s">
        <v>34</v>
      </c>
      <c r="D13" s="13" t="s">
        <v>9</v>
      </c>
      <c r="E13" s="3">
        <v>1.1499999999999999</v>
      </c>
      <c r="F13" s="14">
        <f>E13*F11:F11</f>
        <v>0.45999999999999996</v>
      </c>
      <c r="G13" s="3"/>
      <c r="H13" s="40">
        <f t="shared" si="0"/>
        <v>0</v>
      </c>
      <c r="I13" s="11">
        <v>22.05</v>
      </c>
      <c r="J13" s="50">
        <f t="shared" si="1"/>
        <v>10.142999999999999</v>
      </c>
      <c r="K13" s="11"/>
      <c r="L13" s="41">
        <f t="shared" si="2"/>
        <v>0</v>
      </c>
      <c r="M13" s="43">
        <f t="shared" si="3"/>
        <v>10.142999999999999</v>
      </c>
    </row>
    <row r="14" spans="1:13" ht="27" x14ac:dyDescent="0.35">
      <c r="A14" s="32">
        <v>3</v>
      </c>
      <c r="B14" s="55"/>
      <c r="C14" s="53" t="s">
        <v>63</v>
      </c>
      <c r="D14" s="13" t="s">
        <v>9</v>
      </c>
      <c r="E14" s="3"/>
      <c r="F14" s="52">
        <v>2.8</v>
      </c>
      <c r="G14" s="3"/>
      <c r="H14" s="40">
        <f t="shared" si="0"/>
        <v>0</v>
      </c>
      <c r="I14" s="11"/>
      <c r="J14" s="18">
        <f t="shared" si="1"/>
        <v>0</v>
      </c>
      <c r="K14" s="11"/>
      <c r="L14" s="41">
        <f t="shared" si="2"/>
        <v>0</v>
      </c>
      <c r="M14" s="42">
        <f t="shared" ref="M14:M34" si="4">L14+J14+H14</f>
        <v>0</v>
      </c>
    </row>
    <row r="15" spans="1:13" x14ac:dyDescent="0.35">
      <c r="A15" s="32"/>
      <c r="B15" s="55"/>
      <c r="C15" s="17" t="s">
        <v>1</v>
      </c>
      <c r="D15" s="13" t="s">
        <v>8</v>
      </c>
      <c r="E15" s="3">
        <v>3.78</v>
      </c>
      <c r="F15" s="14">
        <f>F14*E15</f>
        <v>10.584</v>
      </c>
      <c r="G15" s="3">
        <v>6</v>
      </c>
      <c r="H15" s="40">
        <f t="shared" si="0"/>
        <v>63.503999999999998</v>
      </c>
      <c r="I15" s="11"/>
      <c r="J15" s="18">
        <f t="shared" si="1"/>
        <v>0</v>
      </c>
      <c r="K15" s="11"/>
      <c r="L15" s="41">
        <f t="shared" si="2"/>
        <v>0</v>
      </c>
      <c r="M15" s="42">
        <f t="shared" si="4"/>
        <v>63.503999999999998</v>
      </c>
    </row>
    <row r="16" spans="1:13" x14ac:dyDescent="0.35">
      <c r="A16" s="32"/>
      <c r="B16" s="55"/>
      <c r="C16" s="17" t="s">
        <v>29</v>
      </c>
      <c r="D16" s="13" t="s">
        <v>10</v>
      </c>
      <c r="E16" s="3">
        <v>0.92</v>
      </c>
      <c r="F16" s="14">
        <f>F14*E16</f>
        <v>2.5760000000000001</v>
      </c>
      <c r="G16" s="3"/>
      <c r="H16" s="40">
        <f t="shared" si="0"/>
        <v>0</v>
      </c>
      <c r="I16" s="11"/>
      <c r="J16" s="18">
        <f t="shared" si="1"/>
        <v>0</v>
      </c>
      <c r="K16" s="11">
        <v>3.2</v>
      </c>
      <c r="L16" s="41">
        <f t="shared" si="2"/>
        <v>8.2431999999999999</v>
      </c>
      <c r="M16" s="42">
        <f t="shared" si="4"/>
        <v>8.2431999999999999</v>
      </c>
    </row>
    <row r="17" spans="1:13" x14ac:dyDescent="0.35">
      <c r="A17" s="32"/>
      <c r="B17" s="55"/>
      <c r="C17" s="17" t="s">
        <v>41</v>
      </c>
      <c r="D17" s="13" t="s">
        <v>9</v>
      </c>
      <c r="E17" s="3">
        <v>1.0149999999999999</v>
      </c>
      <c r="F17" s="14">
        <f>F14*E17</f>
        <v>2.8419999999999996</v>
      </c>
      <c r="G17" s="3"/>
      <c r="H17" s="40">
        <f t="shared" si="0"/>
        <v>0</v>
      </c>
      <c r="I17" s="11">
        <v>135</v>
      </c>
      <c r="J17" s="18">
        <f t="shared" si="1"/>
        <v>383.66999999999996</v>
      </c>
      <c r="K17" s="11"/>
      <c r="L17" s="41">
        <f t="shared" si="2"/>
        <v>0</v>
      </c>
      <c r="M17" s="42">
        <f t="shared" si="4"/>
        <v>383.66999999999996</v>
      </c>
    </row>
    <row r="18" spans="1:13" x14ac:dyDescent="0.35">
      <c r="A18" s="32"/>
      <c r="B18" s="55"/>
      <c r="C18" s="17" t="s">
        <v>42</v>
      </c>
      <c r="D18" s="13" t="s">
        <v>13</v>
      </c>
      <c r="E18" s="3" t="s">
        <v>43</v>
      </c>
      <c r="F18" s="14">
        <v>8</v>
      </c>
      <c r="G18" s="3"/>
      <c r="H18" s="40">
        <f t="shared" ref="H18:H19" si="5">G18*F18</f>
        <v>0</v>
      </c>
      <c r="I18" s="11">
        <v>2.73</v>
      </c>
      <c r="J18" s="46">
        <f t="shared" si="1"/>
        <v>21.84</v>
      </c>
      <c r="K18" s="11"/>
      <c r="L18" s="41"/>
      <c r="M18" s="42">
        <f t="shared" si="4"/>
        <v>21.84</v>
      </c>
    </row>
    <row r="19" spans="1:13" x14ac:dyDescent="0.35">
      <c r="A19" s="32"/>
      <c r="B19" s="55"/>
      <c r="C19" s="17" t="s">
        <v>64</v>
      </c>
      <c r="D19" s="13" t="s">
        <v>7</v>
      </c>
      <c r="E19" s="3"/>
      <c r="F19" s="14">
        <v>0.24</v>
      </c>
      <c r="G19" s="3"/>
      <c r="H19" s="40">
        <f t="shared" si="5"/>
        <v>0</v>
      </c>
      <c r="I19" s="11">
        <v>71.5</v>
      </c>
      <c r="J19" s="46">
        <f t="shared" si="1"/>
        <v>17.16</v>
      </c>
      <c r="K19" s="11"/>
      <c r="L19" s="41"/>
      <c r="M19" s="42">
        <f t="shared" si="4"/>
        <v>17.16</v>
      </c>
    </row>
    <row r="20" spans="1:13" x14ac:dyDescent="0.35">
      <c r="A20" s="32"/>
      <c r="B20" s="55"/>
      <c r="C20" s="17" t="s">
        <v>44</v>
      </c>
      <c r="D20" s="13" t="s">
        <v>7</v>
      </c>
      <c r="E20" s="3">
        <v>0.35</v>
      </c>
      <c r="F20" s="14">
        <f>E20*F14</f>
        <v>0.97999999999999987</v>
      </c>
      <c r="G20" s="3"/>
      <c r="H20" s="40">
        <f t="shared" ref="H20:H34" si="6">F20*G20</f>
        <v>0</v>
      </c>
      <c r="I20" s="11">
        <v>10.5</v>
      </c>
      <c r="J20" s="18">
        <f t="shared" si="1"/>
        <v>10.29</v>
      </c>
      <c r="K20" s="11"/>
      <c r="L20" s="41">
        <f t="shared" ref="L20:L34" si="7">K20*F20</f>
        <v>0</v>
      </c>
      <c r="M20" s="43">
        <f t="shared" si="4"/>
        <v>10.29</v>
      </c>
    </row>
    <row r="21" spans="1:13" x14ac:dyDescent="0.35">
      <c r="A21" s="32"/>
      <c r="B21" s="55"/>
      <c r="C21" s="17" t="s">
        <v>45</v>
      </c>
      <c r="D21" s="13" t="s">
        <v>9</v>
      </c>
      <c r="E21" s="3">
        <v>1.14E-2</v>
      </c>
      <c r="F21" s="14">
        <f>E21*F14</f>
        <v>3.1919999999999997E-2</v>
      </c>
      <c r="G21" s="3"/>
      <c r="H21" s="40">
        <f t="shared" si="6"/>
        <v>0</v>
      </c>
      <c r="I21" s="11">
        <v>627.14</v>
      </c>
      <c r="J21" s="50">
        <f t="shared" si="1"/>
        <v>20.018308799999996</v>
      </c>
      <c r="K21" s="11"/>
      <c r="L21" s="41">
        <f t="shared" si="7"/>
        <v>0</v>
      </c>
      <c r="M21" s="43">
        <f t="shared" si="4"/>
        <v>20.018308799999996</v>
      </c>
    </row>
    <row r="22" spans="1:13" x14ac:dyDescent="0.35">
      <c r="A22" s="32"/>
      <c r="B22" s="55"/>
      <c r="C22" s="17" t="s">
        <v>2</v>
      </c>
      <c r="D22" s="13" t="s">
        <v>10</v>
      </c>
      <c r="E22" s="3">
        <v>0.6</v>
      </c>
      <c r="F22" s="14">
        <f>E22*F14</f>
        <v>1.68</v>
      </c>
      <c r="G22" s="3"/>
      <c r="H22" s="40">
        <f t="shared" si="6"/>
        <v>0</v>
      </c>
      <c r="I22" s="11">
        <v>4.5</v>
      </c>
      <c r="J22" s="18">
        <f t="shared" si="1"/>
        <v>7.56</v>
      </c>
      <c r="K22" s="11"/>
      <c r="L22" s="41">
        <f t="shared" si="7"/>
        <v>0</v>
      </c>
      <c r="M22" s="43">
        <f t="shared" si="4"/>
        <v>7.56</v>
      </c>
    </row>
    <row r="23" spans="1:13" ht="54" x14ac:dyDescent="0.35">
      <c r="A23" s="32">
        <v>4</v>
      </c>
      <c r="B23" s="55"/>
      <c r="C23" s="33" t="s">
        <v>70</v>
      </c>
      <c r="D23" s="13" t="s">
        <v>31</v>
      </c>
      <c r="E23" s="3"/>
      <c r="F23" s="14">
        <v>0.1008</v>
      </c>
      <c r="G23" s="3"/>
      <c r="H23" s="40">
        <f t="shared" si="6"/>
        <v>0</v>
      </c>
      <c r="I23" s="11"/>
      <c r="J23" s="18">
        <f t="shared" si="1"/>
        <v>0</v>
      </c>
      <c r="K23" s="11"/>
      <c r="L23" s="41">
        <f t="shared" si="7"/>
        <v>0</v>
      </c>
      <c r="M23" s="43">
        <f t="shared" si="4"/>
        <v>0</v>
      </c>
    </row>
    <row r="24" spans="1:13" x14ac:dyDescent="0.35">
      <c r="A24" s="32"/>
      <c r="B24" s="55"/>
      <c r="C24" s="17" t="s">
        <v>1</v>
      </c>
      <c r="D24" s="13" t="s">
        <v>8</v>
      </c>
      <c r="E24" s="3">
        <v>62.6</v>
      </c>
      <c r="F24" s="14">
        <f>F23*E24</f>
        <v>6.3100800000000001</v>
      </c>
      <c r="G24" s="3">
        <v>7.8</v>
      </c>
      <c r="H24" s="40">
        <f t="shared" si="6"/>
        <v>49.218623999999998</v>
      </c>
      <c r="I24" s="11"/>
      <c r="J24" s="18">
        <f t="shared" si="1"/>
        <v>0</v>
      </c>
      <c r="K24" s="11"/>
      <c r="L24" s="41">
        <f t="shared" si="7"/>
        <v>0</v>
      </c>
      <c r="M24" s="43">
        <f t="shared" si="4"/>
        <v>49.218623999999998</v>
      </c>
    </row>
    <row r="25" spans="1:13" x14ac:dyDescent="0.35">
      <c r="A25" s="32"/>
      <c r="B25" s="55"/>
      <c r="C25" s="17" t="s">
        <v>65</v>
      </c>
      <c r="D25" s="13" t="s">
        <v>13</v>
      </c>
      <c r="E25" s="3"/>
      <c r="F25" s="14">
        <v>20.399999999999999</v>
      </c>
      <c r="G25" s="3"/>
      <c r="H25" s="40">
        <f t="shared" si="6"/>
        <v>0</v>
      </c>
      <c r="I25" s="11">
        <v>21.48</v>
      </c>
      <c r="J25" s="18">
        <f t="shared" si="1"/>
        <v>438.19199999999995</v>
      </c>
      <c r="K25" s="11"/>
      <c r="L25" s="41">
        <f t="shared" si="7"/>
        <v>0</v>
      </c>
      <c r="M25" s="43">
        <f t="shared" si="4"/>
        <v>438.19199999999995</v>
      </c>
    </row>
    <row r="26" spans="1:13" x14ac:dyDescent="0.35">
      <c r="A26" s="32"/>
      <c r="B26" s="55"/>
      <c r="C26" s="17" t="s">
        <v>46</v>
      </c>
      <c r="D26" s="13" t="s">
        <v>11</v>
      </c>
      <c r="E26" s="3">
        <v>1.04</v>
      </c>
      <c r="F26" s="14">
        <f>F23*E26</f>
        <v>0.10483200000000001</v>
      </c>
      <c r="G26" s="3"/>
      <c r="H26" s="40">
        <f t="shared" si="6"/>
        <v>0</v>
      </c>
      <c r="I26" s="11">
        <v>3.7</v>
      </c>
      <c r="J26" s="50">
        <f t="shared" si="1"/>
        <v>0.38787840000000007</v>
      </c>
      <c r="K26" s="11"/>
      <c r="L26" s="41">
        <f t="shared" si="7"/>
        <v>0</v>
      </c>
      <c r="M26" s="43">
        <f t="shared" si="4"/>
        <v>0.38787840000000007</v>
      </c>
    </row>
    <row r="27" spans="1:13" x14ac:dyDescent="0.35">
      <c r="A27" s="32"/>
      <c r="B27" s="55"/>
      <c r="C27" s="17" t="s">
        <v>29</v>
      </c>
      <c r="D27" s="13" t="s">
        <v>10</v>
      </c>
      <c r="E27" s="3">
        <v>1</v>
      </c>
      <c r="F27" s="14">
        <f>F23*E27</f>
        <v>0.1008</v>
      </c>
      <c r="G27" s="3"/>
      <c r="H27" s="40">
        <f t="shared" si="6"/>
        <v>0</v>
      </c>
      <c r="I27" s="11"/>
      <c r="J27" s="18">
        <f t="shared" si="1"/>
        <v>0</v>
      </c>
      <c r="K27" s="11">
        <v>3.2</v>
      </c>
      <c r="L27" s="41">
        <f t="shared" si="7"/>
        <v>0.32256000000000001</v>
      </c>
      <c r="M27" s="43">
        <f t="shared" si="4"/>
        <v>0.32256000000000001</v>
      </c>
    </row>
    <row r="28" spans="1:13" x14ac:dyDescent="0.35">
      <c r="A28" s="32"/>
      <c r="B28" s="55"/>
      <c r="C28" s="17" t="s">
        <v>2</v>
      </c>
      <c r="D28" s="13" t="s">
        <v>10</v>
      </c>
      <c r="E28" s="3">
        <v>2.78</v>
      </c>
      <c r="F28" s="14">
        <f>F23*E28</f>
        <v>0.28022399999999997</v>
      </c>
      <c r="G28" s="3"/>
      <c r="H28" s="40">
        <f t="shared" si="6"/>
        <v>0</v>
      </c>
      <c r="I28" s="11">
        <v>4.5</v>
      </c>
      <c r="J28" s="18">
        <f t="shared" si="1"/>
        <v>1.2610079999999999</v>
      </c>
      <c r="K28" s="11"/>
      <c r="L28" s="41">
        <f t="shared" si="7"/>
        <v>0</v>
      </c>
      <c r="M28" s="43">
        <f t="shared" si="4"/>
        <v>1.2610079999999999</v>
      </c>
    </row>
    <row r="29" spans="1:13" ht="40.5" x14ac:dyDescent="0.35">
      <c r="A29" s="32">
        <v>5</v>
      </c>
      <c r="B29" s="55"/>
      <c r="C29" s="54" t="s">
        <v>47</v>
      </c>
      <c r="D29" s="13" t="s">
        <v>31</v>
      </c>
      <c r="E29" s="3"/>
      <c r="F29" s="14">
        <v>0.45700000000000002</v>
      </c>
      <c r="G29" s="3"/>
      <c r="H29" s="40">
        <f t="shared" si="6"/>
        <v>0</v>
      </c>
      <c r="I29" s="3"/>
      <c r="J29" s="18"/>
      <c r="K29" s="3"/>
      <c r="L29" s="41">
        <f t="shared" si="7"/>
        <v>0</v>
      </c>
      <c r="M29" s="42">
        <f t="shared" si="4"/>
        <v>0</v>
      </c>
    </row>
    <row r="30" spans="1:13" x14ac:dyDescent="0.35">
      <c r="A30" s="32"/>
      <c r="B30" s="55"/>
      <c r="C30" s="17" t="s">
        <v>1</v>
      </c>
      <c r="D30" s="13" t="s">
        <v>8</v>
      </c>
      <c r="E30" s="3">
        <v>34.9</v>
      </c>
      <c r="F30" s="14">
        <f>F29*E30</f>
        <v>15.949299999999999</v>
      </c>
      <c r="G30" s="3">
        <v>7.8</v>
      </c>
      <c r="H30" s="41">
        <f t="shared" si="6"/>
        <v>124.40454</v>
      </c>
      <c r="I30" s="3"/>
      <c r="J30" s="18"/>
      <c r="K30" s="3"/>
      <c r="L30" s="41">
        <f t="shared" si="7"/>
        <v>0</v>
      </c>
      <c r="M30" s="42">
        <f t="shared" si="4"/>
        <v>124.40454</v>
      </c>
    </row>
    <row r="31" spans="1:13" x14ac:dyDescent="0.35">
      <c r="A31" s="32"/>
      <c r="B31" s="55"/>
      <c r="C31" s="17" t="s">
        <v>67</v>
      </c>
      <c r="D31" s="13" t="s">
        <v>13</v>
      </c>
      <c r="E31" s="3"/>
      <c r="F31" s="14">
        <v>106.25</v>
      </c>
      <c r="G31" s="3"/>
      <c r="H31" s="40">
        <f t="shared" si="6"/>
        <v>0</v>
      </c>
      <c r="I31" s="3">
        <v>17.59</v>
      </c>
      <c r="J31" s="50">
        <f t="shared" ref="J31:J34" si="8">I31*F31</f>
        <v>1868.9375</v>
      </c>
      <c r="K31" s="3"/>
      <c r="L31" s="41">
        <f t="shared" si="7"/>
        <v>0</v>
      </c>
      <c r="M31" s="42">
        <f t="shared" si="4"/>
        <v>1868.9375</v>
      </c>
    </row>
    <row r="32" spans="1:13" x14ac:dyDescent="0.35">
      <c r="A32" s="32"/>
      <c r="B32" s="55"/>
      <c r="C32" s="17" t="s">
        <v>46</v>
      </c>
      <c r="D32" s="13" t="s">
        <v>11</v>
      </c>
      <c r="E32" s="3">
        <v>15.2</v>
      </c>
      <c r="F32" s="14">
        <f>F29*E32</f>
        <v>6.9463999999999997</v>
      </c>
      <c r="G32" s="3"/>
      <c r="H32" s="40">
        <f t="shared" si="6"/>
        <v>0</v>
      </c>
      <c r="I32" s="3">
        <v>3.7</v>
      </c>
      <c r="J32" s="50">
        <f t="shared" si="8"/>
        <v>25.70168</v>
      </c>
      <c r="K32" s="3"/>
      <c r="L32" s="41">
        <f t="shared" si="7"/>
        <v>0</v>
      </c>
      <c r="M32" s="42">
        <f t="shared" si="4"/>
        <v>25.70168</v>
      </c>
    </row>
    <row r="33" spans="1:13" x14ac:dyDescent="0.35">
      <c r="A33" s="32"/>
      <c r="B33" s="55"/>
      <c r="C33" s="17" t="s">
        <v>29</v>
      </c>
      <c r="D33" s="13" t="s">
        <v>10</v>
      </c>
      <c r="E33" s="3">
        <v>1</v>
      </c>
      <c r="F33" s="14">
        <f>F29*E33</f>
        <v>0.45700000000000002</v>
      </c>
      <c r="G33" s="3"/>
      <c r="H33" s="40">
        <f t="shared" si="6"/>
        <v>0</v>
      </c>
      <c r="I33" s="3">
        <v>3.2</v>
      </c>
      <c r="J33" s="50">
        <f t="shared" si="8"/>
        <v>1.4624000000000001</v>
      </c>
      <c r="K33" s="3"/>
      <c r="L33" s="41">
        <f t="shared" si="7"/>
        <v>0</v>
      </c>
      <c r="M33" s="42">
        <f t="shared" si="4"/>
        <v>1.4624000000000001</v>
      </c>
    </row>
    <row r="34" spans="1:13" x14ac:dyDescent="0.35">
      <c r="A34" s="32"/>
      <c r="B34" s="55"/>
      <c r="C34" s="17" t="s">
        <v>32</v>
      </c>
      <c r="D34" s="13" t="s">
        <v>33</v>
      </c>
      <c r="E34" s="3">
        <v>3.5000000000000003E-2</v>
      </c>
      <c r="F34" s="14">
        <f>E34*F29</f>
        <v>1.5995000000000002E-2</v>
      </c>
      <c r="G34" s="3"/>
      <c r="H34" s="40">
        <f t="shared" si="6"/>
        <v>0</v>
      </c>
      <c r="I34" s="3">
        <v>3.2</v>
      </c>
      <c r="J34" s="50">
        <f t="shared" si="8"/>
        <v>5.1184000000000007E-2</v>
      </c>
      <c r="K34" s="3"/>
      <c r="L34" s="41">
        <f t="shared" si="7"/>
        <v>0</v>
      </c>
      <c r="M34" s="42">
        <f t="shared" si="4"/>
        <v>5.1184000000000007E-2</v>
      </c>
    </row>
    <row r="35" spans="1:13" ht="27" x14ac:dyDescent="0.35">
      <c r="A35" s="32">
        <v>6</v>
      </c>
      <c r="B35" s="55"/>
      <c r="C35" s="54" t="s">
        <v>66</v>
      </c>
      <c r="D35" s="13" t="s">
        <v>7</v>
      </c>
      <c r="E35" s="3"/>
      <c r="F35" s="14">
        <v>23.5</v>
      </c>
      <c r="G35" s="3"/>
      <c r="H35" s="40">
        <f t="shared" ref="H35:H38" si="9">F35*G35</f>
        <v>0</v>
      </c>
      <c r="I35" s="3"/>
      <c r="J35" s="18"/>
      <c r="K35" s="3"/>
      <c r="L35" s="41">
        <f t="shared" ref="L35:L38" si="10">K35*F35</f>
        <v>0</v>
      </c>
      <c r="M35" s="42">
        <f t="shared" ref="M35:M40" si="11">L35+J35+H35</f>
        <v>0</v>
      </c>
    </row>
    <row r="36" spans="1:13" x14ac:dyDescent="0.35">
      <c r="A36" s="32"/>
      <c r="B36" s="55"/>
      <c r="C36" s="17" t="s">
        <v>1</v>
      </c>
      <c r="D36" s="13" t="s">
        <v>8</v>
      </c>
      <c r="E36" s="3">
        <v>0.28399999999999997</v>
      </c>
      <c r="F36" s="14">
        <f>F35*E36</f>
        <v>6.6739999999999995</v>
      </c>
      <c r="G36" s="3">
        <v>7.8</v>
      </c>
      <c r="H36" s="41">
        <f t="shared" si="9"/>
        <v>52.057199999999995</v>
      </c>
      <c r="I36" s="3"/>
      <c r="J36" s="18"/>
      <c r="K36" s="3"/>
      <c r="L36" s="41">
        <f t="shared" si="10"/>
        <v>0</v>
      </c>
      <c r="M36" s="42">
        <f t="shared" si="11"/>
        <v>52.057199999999995</v>
      </c>
    </row>
    <row r="37" spans="1:13" x14ac:dyDescent="0.35">
      <c r="A37" s="32"/>
      <c r="B37" s="55"/>
      <c r="C37" s="17" t="s">
        <v>45</v>
      </c>
      <c r="D37" s="13" t="s">
        <v>9</v>
      </c>
      <c r="E37" s="3"/>
      <c r="F37" s="14">
        <v>0.71</v>
      </c>
      <c r="G37" s="3"/>
      <c r="H37" s="10">
        <f t="shared" si="9"/>
        <v>0</v>
      </c>
      <c r="I37" s="3">
        <v>627.12</v>
      </c>
      <c r="J37" s="18">
        <f t="shared" ref="J37:J40" si="12">I37*F37</f>
        <v>445.2552</v>
      </c>
      <c r="K37" s="3"/>
      <c r="L37" s="41">
        <f t="shared" si="10"/>
        <v>0</v>
      </c>
      <c r="M37" s="56"/>
    </row>
    <row r="38" spans="1:13" x14ac:dyDescent="0.35">
      <c r="A38" s="32"/>
      <c r="B38" s="55"/>
      <c r="C38" s="17" t="s">
        <v>49</v>
      </c>
      <c r="D38" s="13" t="s">
        <v>11</v>
      </c>
      <c r="E38" s="3">
        <v>7.9000000000000001E-2</v>
      </c>
      <c r="F38" s="14">
        <f>F35*E38</f>
        <v>1.8565</v>
      </c>
      <c r="G38" s="3"/>
      <c r="H38" s="40">
        <f t="shared" si="9"/>
        <v>0</v>
      </c>
      <c r="I38" s="3">
        <v>4.24</v>
      </c>
      <c r="J38" s="18">
        <f t="shared" si="12"/>
        <v>7.8715600000000006</v>
      </c>
      <c r="K38" s="3"/>
      <c r="L38" s="41">
        <f t="shared" si="10"/>
        <v>0</v>
      </c>
      <c r="M38" s="42">
        <f t="shared" si="11"/>
        <v>7.8715600000000006</v>
      </c>
    </row>
    <row r="39" spans="1:13" x14ac:dyDescent="0.35">
      <c r="A39" s="32"/>
      <c r="B39" s="55"/>
      <c r="C39" s="17" t="s">
        <v>29</v>
      </c>
      <c r="D39" s="13" t="s">
        <v>10</v>
      </c>
      <c r="E39" s="3">
        <v>2.3E-2</v>
      </c>
      <c r="F39" s="14">
        <f>F35*E39</f>
        <v>0.54049999999999998</v>
      </c>
      <c r="G39" s="3"/>
      <c r="H39" s="40">
        <f t="shared" ref="H39:H40" si="13">F39*G39</f>
        <v>0</v>
      </c>
      <c r="I39" s="3">
        <v>3.2</v>
      </c>
      <c r="J39" s="18">
        <f t="shared" si="12"/>
        <v>1.7296</v>
      </c>
      <c r="K39" s="3"/>
      <c r="L39" s="41">
        <f t="shared" ref="L39:L40" si="14">K39*F39</f>
        <v>0</v>
      </c>
      <c r="M39" s="42">
        <f t="shared" si="11"/>
        <v>1.7296</v>
      </c>
    </row>
    <row r="40" spans="1:13" x14ac:dyDescent="0.35">
      <c r="A40" s="32"/>
      <c r="B40" s="55"/>
      <c r="C40" s="17" t="s">
        <v>32</v>
      </c>
      <c r="D40" s="13" t="s">
        <v>33</v>
      </c>
      <c r="E40" s="3">
        <v>5.1999999999999998E-2</v>
      </c>
      <c r="F40" s="14">
        <f>E40*F35</f>
        <v>1.222</v>
      </c>
      <c r="G40" s="3"/>
      <c r="H40" s="40">
        <f t="shared" si="13"/>
        <v>0</v>
      </c>
      <c r="I40" s="3">
        <v>3.2</v>
      </c>
      <c r="J40" s="18">
        <f t="shared" si="12"/>
        <v>3.9104000000000001</v>
      </c>
      <c r="K40" s="3"/>
      <c r="L40" s="41">
        <f t="shared" si="14"/>
        <v>0</v>
      </c>
      <c r="M40" s="42">
        <f t="shared" si="11"/>
        <v>3.9104000000000001</v>
      </c>
    </row>
    <row r="41" spans="1:13" ht="40.5" x14ac:dyDescent="0.35">
      <c r="A41" s="32">
        <v>7</v>
      </c>
      <c r="B41" s="55"/>
      <c r="C41" s="33" t="s">
        <v>50</v>
      </c>
      <c r="D41" s="13" t="s">
        <v>7</v>
      </c>
      <c r="E41" s="3"/>
      <c r="F41" s="14">
        <v>23.5</v>
      </c>
      <c r="G41" s="3"/>
      <c r="H41" s="40"/>
      <c r="I41" s="3"/>
      <c r="J41" s="18"/>
      <c r="K41" s="3"/>
      <c r="L41" s="41"/>
      <c r="M41" s="42"/>
    </row>
    <row r="42" spans="1:13" x14ac:dyDescent="0.35">
      <c r="A42" s="32"/>
      <c r="B42" s="55"/>
      <c r="C42" s="17" t="s">
        <v>1</v>
      </c>
      <c r="D42" s="13" t="s">
        <v>8</v>
      </c>
      <c r="E42" s="3">
        <v>0.439</v>
      </c>
      <c r="F42" s="14">
        <f>F41*E42</f>
        <v>10.3165</v>
      </c>
      <c r="G42" s="3">
        <v>7.8</v>
      </c>
      <c r="H42" s="41">
        <f t="shared" ref="H42:H51" si="15">F42*G42</f>
        <v>80.468699999999998</v>
      </c>
      <c r="I42" s="3"/>
      <c r="J42" s="18"/>
      <c r="K42" s="3"/>
      <c r="L42" s="41">
        <f t="shared" ref="L42:L43" si="16">K42*F42</f>
        <v>0</v>
      </c>
      <c r="M42" s="42">
        <f t="shared" ref="M42:M54" si="17">L42+J42+H42</f>
        <v>80.468699999999998</v>
      </c>
    </row>
    <row r="43" spans="1:13" ht="27" x14ac:dyDescent="0.35">
      <c r="A43" s="32"/>
      <c r="B43" s="55"/>
      <c r="C43" s="17" t="s">
        <v>51</v>
      </c>
      <c r="D43" s="13" t="s">
        <v>7</v>
      </c>
      <c r="E43" s="3">
        <v>1.28</v>
      </c>
      <c r="F43" s="14">
        <f>E43*F41</f>
        <v>30.080000000000002</v>
      </c>
      <c r="G43" s="3"/>
      <c r="H43" s="40">
        <f t="shared" si="15"/>
        <v>0</v>
      </c>
      <c r="I43" s="3">
        <v>18.5</v>
      </c>
      <c r="J43" s="18">
        <f t="shared" ref="J43:J47" si="18">I43*F43</f>
        <v>556.48</v>
      </c>
      <c r="K43" s="3"/>
      <c r="L43" s="41">
        <f t="shared" si="16"/>
        <v>0</v>
      </c>
      <c r="M43" s="42">
        <f t="shared" si="17"/>
        <v>556.48</v>
      </c>
    </row>
    <row r="44" spans="1:13" ht="27" x14ac:dyDescent="0.35">
      <c r="A44" s="32"/>
      <c r="B44" s="55"/>
      <c r="C44" s="17" t="s">
        <v>52</v>
      </c>
      <c r="D44" s="13" t="s">
        <v>7</v>
      </c>
      <c r="E44" s="3"/>
      <c r="F44" s="14">
        <v>7.5</v>
      </c>
      <c r="G44" s="3"/>
      <c r="H44" s="40">
        <f t="shared" si="15"/>
        <v>0</v>
      </c>
      <c r="I44" s="3">
        <v>18.5</v>
      </c>
      <c r="J44" s="18">
        <f t="shared" si="18"/>
        <v>138.75</v>
      </c>
      <c r="K44" s="3"/>
      <c r="L44" s="41"/>
      <c r="M44" s="42">
        <f t="shared" si="17"/>
        <v>138.75</v>
      </c>
    </row>
    <row r="45" spans="1:13" x14ac:dyDescent="0.35">
      <c r="A45" s="32"/>
      <c r="B45" s="55"/>
      <c r="C45" s="17" t="s">
        <v>30</v>
      </c>
      <c r="D45" s="13" t="s">
        <v>12</v>
      </c>
      <c r="E45" s="3">
        <v>6</v>
      </c>
      <c r="F45" s="14">
        <f>E45*F41</f>
        <v>141</v>
      </c>
      <c r="G45" s="3"/>
      <c r="H45" s="40">
        <f t="shared" si="15"/>
        <v>0</v>
      </c>
      <c r="I45" s="3">
        <v>0.11</v>
      </c>
      <c r="J45" s="18">
        <f t="shared" si="18"/>
        <v>15.51</v>
      </c>
      <c r="K45" s="3"/>
      <c r="L45" s="41"/>
      <c r="M45" s="42">
        <f t="shared" si="17"/>
        <v>15.51</v>
      </c>
    </row>
    <row r="46" spans="1:13" x14ac:dyDescent="0.35">
      <c r="A46" s="32"/>
      <c r="B46" s="55"/>
      <c r="C46" s="17" t="s">
        <v>29</v>
      </c>
      <c r="D46" s="13" t="s">
        <v>10</v>
      </c>
      <c r="E46" s="3">
        <v>3.5400000000000001E-2</v>
      </c>
      <c r="F46" s="14">
        <f>E46*F41</f>
        <v>0.83189999999999997</v>
      </c>
      <c r="G46" s="3"/>
      <c r="H46" s="40">
        <f t="shared" si="15"/>
        <v>0</v>
      </c>
      <c r="I46" s="3">
        <v>3.2</v>
      </c>
      <c r="J46" s="18">
        <f t="shared" si="18"/>
        <v>2.66208</v>
      </c>
      <c r="K46" s="3"/>
      <c r="L46" s="41">
        <f t="shared" ref="L46:L51" si="19">K46*F46</f>
        <v>0</v>
      </c>
      <c r="M46" s="42">
        <f t="shared" si="17"/>
        <v>2.66208</v>
      </c>
    </row>
    <row r="47" spans="1:13" x14ac:dyDescent="0.35">
      <c r="A47" s="32"/>
      <c r="B47" s="55"/>
      <c r="C47" s="17" t="s">
        <v>32</v>
      </c>
      <c r="D47" s="13" t="s">
        <v>33</v>
      </c>
      <c r="E47" s="3">
        <v>8.2000000000000003E-2</v>
      </c>
      <c r="F47" s="14">
        <f>E47*F41</f>
        <v>1.927</v>
      </c>
      <c r="G47" s="3"/>
      <c r="H47" s="40">
        <f t="shared" si="15"/>
        <v>0</v>
      </c>
      <c r="I47" s="3">
        <v>3.2</v>
      </c>
      <c r="J47" s="18">
        <f t="shared" si="18"/>
        <v>6.1664000000000003</v>
      </c>
      <c r="K47" s="3"/>
      <c r="L47" s="41">
        <f t="shared" si="19"/>
        <v>0</v>
      </c>
      <c r="M47" s="42">
        <f t="shared" si="17"/>
        <v>6.1664000000000003</v>
      </c>
    </row>
    <row r="48" spans="1:13" ht="27" x14ac:dyDescent="0.35">
      <c r="A48" s="32">
        <v>8</v>
      </c>
      <c r="B48" s="55" t="s">
        <v>53</v>
      </c>
      <c r="C48" s="54" t="s">
        <v>69</v>
      </c>
      <c r="D48" s="13" t="s">
        <v>31</v>
      </c>
      <c r="E48" s="3"/>
      <c r="F48" s="14">
        <v>4.3999999999999997E-2</v>
      </c>
      <c r="G48" s="3"/>
      <c r="H48" s="40">
        <f t="shared" si="15"/>
        <v>0</v>
      </c>
      <c r="I48" s="3"/>
      <c r="J48" s="18"/>
      <c r="K48" s="3"/>
      <c r="L48" s="41">
        <f t="shared" si="19"/>
        <v>0</v>
      </c>
      <c r="M48" s="42">
        <f t="shared" si="17"/>
        <v>0</v>
      </c>
    </row>
    <row r="49" spans="1:13" x14ac:dyDescent="0.35">
      <c r="A49" s="32"/>
      <c r="B49" s="55"/>
      <c r="C49" s="17" t="s">
        <v>1</v>
      </c>
      <c r="D49" s="13" t="s">
        <v>8</v>
      </c>
      <c r="E49" s="3">
        <v>34.9</v>
      </c>
      <c r="F49" s="14">
        <f>F48*E49</f>
        <v>1.5355999999999999</v>
      </c>
      <c r="G49" s="3">
        <v>7.8</v>
      </c>
      <c r="H49" s="41">
        <f t="shared" si="15"/>
        <v>11.977679999999999</v>
      </c>
      <c r="I49" s="3"/>
      <c r="J49" s="18"/>
      <c r="K49" s="3"/>
      <c r="L49" s="41">
        <f t="shared" si="19"/>
        <v>0</v>
      </c>
      <c r="M49" s="42">
        <f t="shared" si="17"/>
        <v>11.977679999999999</v>
      </c>
    </row>
    <row r="50" spans="1:13" x14ac:dyDescent="0.35">
      <c r="A50" s="32"/>
      <c r="B50" s="55"/>
      <c r="C50" s="17" t="s">
        <v>67</v>
      </c>
      <c r="D50" s="13" t="s">
        <v>13</v>
      </c>
      <c r="E50" s="3"/>
      <c r="F50" s="14">
        <v>27.5</v>
      </c>
      <c r="G50" s="3"/>
      <c r="H50" s="40">
        <f t="shared" si="15"/>
        <v>0</v>
      </c>
      <c r="I50" s="3">
        <v>17.59</v>
      </c>
      <c r="J50" s="18">
        <f t="shared" ref="J50:J54" si="20">I50*F50</f>
        <v>483.72500000000002</v>
      </c>
      <c r="K50" s="3"/>
      <c r="L50" s="41">
        <f t="shared" si="19"/>
        <v>0</v>
      </c>
      <c r="M50" s="42">
        <f t="shared" si="17"/>
        <v>483.72500000000002</v>
      </c>
    </row>
    <row r="51" spans="1:13" x14ac:dyDescent="0.35">
      <c r="A51" s="32"/>
      <c r="B51" s="55"/>
      <c r="C51" s="17" t="s">
        <v>46</v>
      </c>
      <c r="D51" s="13" t="s">
        <v>11</v>
      </c>
      <c r="E51" s="3">
        <v>15.2</v>
      </c>
      <c r="F51" s="14">
        <f>F48*E51</f>
        <v>0.66879999999999995</v>
      </c>
      <c r="G51" s="3"/>
      <c r="H51" s="40">
        <f t="shared" si="15"/>
        <v>0</v>
      </c>
      <c r="I51" s="3">
        <v>3.7</v>
      </c>
      <c r="J51" s="18">
        <f t="shared" si="20"/>
        <v>2.4745599999999999</v>
      </c>
      <c r="K51" s="3"/>
      <c r="L51" s="41">
        <f t="shared" si="19"/>
        <v>0</v>
      </c>
      <c r="M51" s="42">
        <f t="shared" si="17"/>
        <v>2.4745599999999999</v>
      </c>
    </row>
    <row r="52" spans="1:13" x14ac:dyDescent="0.35">
      <c r="A52" s="32"/>
      <c r="B52" s="55"/>
      <c r="C52" s="17" t="s">
        <v>48</v>
      </c>
      <c r="D52" s="13" t="s">
        <v>11</v>
      </c>
      <c r="E52" s="3">
        <v>3.3</v>
      </c>
      <c r="F52" s="14">
        <f>E52*F48</f>
        <v>0.1452</v>
      </c>
      <c r="G52" s="3"/>
      <c r="H52" s="40"/>
      <c r="I52" s="3">
        <v>3.6</v>
      </c>
      <c r="J52" s="18">
        <f t="shared" si="20"/>
        <v>0.52271999999999996</v>
      </c>
      <c r="K52" s="3"/>
      <c r="L52" s="41"/>
      <c r="M52" s="42">
        <f t="shared" si="17"/>
        <v>0.52271999999999996</v>
      </c>
    </row>
    <row r="53" spans="1:13" x14ac:dyDescent="0.35">
      <c r="A53" s="32"/>
      <c r="B53" s="55"/>
      <c r="C53" s="17" t="s">
        <v>29</v>
      </c>
      <c r="D53" s="13" t="s">
        <v>10</v>
      </c>
      <c r="E53" s="3">
        <v>4.07</v>
      </c>
      <c r="F53" s="14">
        <f>F48*E53</f>
        <v>0.17907999999999999</v>
      </c>
      <c r="G53" s="3"/>
      <c r="H53" s="40">
        <f t="shared" ref="H53:H54" si="21">F53*G53</f>
        <v>0</v>
      </c>
      <c r="I53" s="3">
        <v>3.2</v>
      </c>
      <c r="J53" s="18">
        <f t="shared" si="20"/>
        <v>0.57305600000000001</v>
      </c>
      <c r="K53" s="3"/>
      <c r="L53" s="41">
        <f t="shared" ref="L53:L54" si="22">K53*F53</f>
        <v>0</v>
      </c>
      <c r="M53" s="42">
        <f t="shared" si="17"/>
        <v>0.57305600000000001</v>
      </c>
    </row>
    <row r="54" spans="1:13" x14ac:dyDescent="0.35">
      <c r="A54" s="32"/>
      <c r="B54" s="55"/>
      <c r="C54" s="17" t="s">
        <v>32</v>
      </c>
      <c r="D54" s="13" t="s">
        <v>33</v>
      </c>
      <c r="E54" s="3">
        <v>2.78</v>
      </c>
      <c r="F54" s="14">
        <f>E54*F48</f>
        <v>0.12231999999999998</v>
      </c>
      <c r="G54" s="3"/>
      <c r="H54" s="40">
        <f t="shared" si="21"/>
        <v>0</v>
      </c>
      <c r="I54" s="3">
        <v>3.2</v>
      </c>
      <c r="J54" s="18">
        <f t="shared" si="20"/>
        <v>0.39142399999999999</v>
      </c>
      <c r="K54" s="3"/>
      <c r="L54" s="41">
        <f t="shared" si="22"/>
        <v>0</v>
      </c>
      <c r="M54" s="42">
        <f t="shared" si="17"/>
        <v>0.39142399999999999</v>
      </c>
    </row>
    <row r="55" spans="1:13" ht="27" x14ac:dyDescent="0.35">
      <c r="A55" s="32">
        <v>9</v>
      </c>
      <c r="B55" s="55" t="s">
        <v>54</v>
      </c>
      <c r="C55" s="33" t="s">
        <v>68</v>
      </c>
      <c r="D55" s="13" t="s">
        <v>9</v>
      </c>
      <c r="E55" s="3"/>
      <c r="F55" s="14">
        <v>0.14499999999999999</v>
      </c>
      <c r="G55" s="3"/>
      <c r="H55" s="40"/>
      <c r="I55" s="3"/>
      <c r="J55" s="18"/>
      <c r="K55" s="3"/>
      <c r="L55" s="41"/>
      <c r="M55" s="42"/>
    </row>
    <row r="56" spans="1:13" x14ac:dyDescent="0.35">
      <c r="A56" s="32"/>
      <c r="B56" s="55"/>
      <c r="C56" s="17" t="s">
        <v>1</v>
      </c>
      <c r="D56" s="13" t="s">
        <v>8</v>
      </c>
      <c r="E56" s="3">
        <v>14.1</v>
      </c>
      <c r="F56" s="14">
        <f>F55*E56</f>
        <v>2.0444999999999998</v>
      </c>
      <c r="G56" s="3">
        <v>7.8</v>
      </c>
      <c r="H56" s="41">
        <f t="shared" ref="H56:H62" si="23">F56*G56</f>
        <v>15.947099999999997</v>
      </c>
      <c r="I56" s="3"/>
      <c r="J56" s="18"/>
      <c r="K56" s="3"/>
      <c r="L56" s="41">
        <f t="shared" ref="L56:L62" si="24">K56*F56</f>
        <v>0</v>
      </c>
      <c r="M56" s="42">
        <f t="shared" ref="M56:M58" si="25">L56+J56+H56</f>
        <v>15.947099999999997</v>
      </c>
    </row>
    <row r="57" spans="1:13" ht="27" x14ac:dyDescent="0.35">
      <c r="A57" s="32"/>
      <c r="B57" s="55"/>
      <c r="C57" s="17" t="s">
        <v>55</v>
      </c>
      <c r="D57" s="13" t="s">
        <v>13</v>
      </c>
      <c r="E57" s="3"/>
      <c r="F57" s="14">
        <v>58</v>
      </c>
      <c r="G57" s="3"/>
      <c r="H57" s="40">
        <f t="shared" ref="H57" si="26">F57*G57</f>
        <v>0</v>
      </c>
      <c r="I57" s="3">
        <v>3</v>
      </c>
      <c r="J57" s="18">
        <f t="shared" ref="J57" si="27">I57*F57</f>
        <v>174</v>
      </c>
      <c r="K57" s="3"/>
      <c r="L57" s="41">
        <f t="shared" ref="L57" si="28">K57*F57</f>
        <v>0</v>
      </c>
      <c r="M57" s="57"/>
    </row>
    <row r="58" spans="1:13" x14ac:dyDescent="0.35">
      <c r="A58" s="32"/>
      <c r="B58" s="55"/>
      <c r="C58" s="17" t="s">
        <v>30</v>
      </c>
      <c r="D58" s="13" t="s">
        <v>12</v>
      </c>
      <c r="E58" s="3"/>
      <c r="F58" s="14">
        <v>60</v>
      </c>
      <c r="G58" s="3"/>
      <c r="H58" s="40">
        <f t="shared" si="23"/>
        <v>0</v>
      </c>
      <c r="I58" s="3">
        <v>0.11</v>
      </c>
      <c r="J58" s="18">
        <f t="shared" ref="J58" si="29">I58*F58</f>
        <v>6.6</v>
      </c>
      <c r="K58" s="3"/>
      <c r="L58" s="41">
        <f t="shared" si="24"/>
        <v>0</v>
      </c>
      <c r="M58" s="42">
        <f t="shared" si="25"/>
        <v>6.6</v>
      </c>
    </row>
    <row r="59" spans="1:13" ht="40.5" x14ac:dyDescent="0.35">
      <c r="A59" s="32">
        <v>10</v>
      </c>
      <c r="B59" s="55"/>
      <c r="C59" s="33" t="s">
        <v>56</v>
      </c>
      <c r="D59" s="13" t="s">
        <v>7</v>
      </c>
      <c r="E59" s="3"/>
      <c r="F59" s="14">
        <v>26</v>
      </c>
      <c r="G59" s="3"/>
      <c r="H59" s="40">
        <f t="shared" si="23"/>
        <v>0</v>
      </c>
      <c r="I59" s="3"/>
      <c r="J59" s="18"/>
      <c r="K59" s="3"/>
      <c r="L59" s="41">
        <f t="shared" si="24"/>
        <v>0</v>
      </c>
      <c r="M59" s="42"/>
    </row>
    <row r="60" spans="1:13" x14ac:dyDescent="0.35">
      <c r="A60" s="32"/>
      <c r="B60" s="55"/>
      <c r="C60" s="17" t="s">
        <v>1</v>
      </c>
      <c r="D60" s="13" t="s">
        <v>8</v>
      </c>
      <c r="E60" s="3">
        <v>0.68</v>
      </c>
      <c r="F60" s="14">
        <f>F59*E60</f>
        <v>17.68</v>
      </c>
      <c r="G60" s="3">
        <v>7.8</v>
      </c>
      <c r="H60" s="41">
        <f t="shared" si="23"/>
        <v>137.904</v>
      </c>
      <c r="I60" s="3"/>
      <c r="J60" s="18"/>
      <c r="K60" s="3"/>
      <c r="L60" s="41">
        <f t="shared" si="24"/>
        <v>0</v>
      </c>
      <c r="M60" s="42">
        <f t="shared" ref="M60:M62" si="30">L60+J60+H60</f>
        <v>137.904</v>
      </c>
    </row>
    <row r="61" spans="1:13" x14ac:dyDescent="0.35">
      <c r="A61" s="32"/>
      <c r="B61" s="55"/>
      <c r="C61" s="17" t="s">
        <v>28</v>
      </c>
      <c r="D61" s="13" t="s">
        <v>11</v>
      </c>
      <c r="E61" s="3">
        <v>0.251</v>
      </c>
      <c r="F61" s="14">
        <f>E61*F59</f>
        <v>6.5259999999999998</v>
      </c>
      <c r="G61" s="3"/>
      <c r="H61" s="40">
        <f t="shared" si="23"/>
        <v>0</v>
      </c>
      <c r="I61" s="3">
        <v>7.5</v>
      </c>
      <c r="J61" s="18">
        <f t="shared" ref="J61:J62" si="31">I61*F61</f>
        <v>48.945</v>
      </c>
      <c r="K61" s="3"/>
      <c r="L61" s="41">
        <f t="shared" si="24"/>
        <v>0</v>
      </c>
      <c r="M61" s="42">
        <f t="shared" si="30"/>
        <v>48.945</v>
      </c>
    </row>
    <row r="62" spans="1:13" x14ac:dyDescent="0.35">
      <c r="A62" s="32"/>
      <c r="B62" s="55"/>
      <c r="C62" s="17" t="s">
        <v>57</v>
      </c>
      <c r="D62" s="13" t="s">
        <v>11</v>
      </c>
      <c r="E62" s="3">
        <v>2.7E-2</v>
      </c>
      <c r="F62" s="14">
        <f>E62*F59</f>
        <v>0.70199999999999996</v>
      </c>
      <c r="G62" s="3"/>
      <c r="H62" s="40">
        <f t="shared" si="23"/>
        <v>0</v>
      </c>
      <c r="I62" s="3">
        <v>3.5</v>
      </c>
      <c r="J62" s="18">
        <f t="shared" si="31"/>
        <v>2.4569999999999999</v>
      </c>
      <c r="K62" s="3"/>
      <c r="L62" s="41">
        <f t="shared" si="24"/>
        <v>0</v>
      </c>
      <c r="M62" s="42">
        <f t="shared" si="30"/>
        <v>2.4569999999999999</v>
      </c>
    </row>
    <row r="63" spans="1:13" ht="27" x14ac:dyDescent="0.35">
      <c r="A63" s="32">
        <v>11</v>
      </c>
      <c r="B63" s="55"/>
      <c r="C63" s="33" t="s">
        <v>58</v>
      </c>
      <c r="D63" s="13" t="s">
        <v>7</v>
      </c>
      <c r="E63" s="3"/>
      <c r="F63" s="14">
        <v>3</v>
      </c>
      <c r="G63" s="3"/>
      <c r="H63" s="40">
        <f t="shared" ref="H63:H70" si="32">F63*G63</f>
        <v>0</v>
      </c>
      <c r="I63" s="3"/>
      <c r="J63" s="18"/>
      <c r="K63" s="3"/>
      <c r="L63" s="41">
        <f t="shared" ref="L63:L70" si="33">K63*F63</f>
        <v>0</v>
      </c>
      <c r="M63" s="42"/>
    </row>
    <row r="64" spans="1:13" x14ac:dyDescent="0.35">
      <c r="A64" s="32"/>
      <c r="B64" s="55"/>
      <c r="C64" s="17" t="s">
        <v>1</v>
      </c>
      <c r="D64" s="13" t="s">
        <v>8</v>
      </c>
      <c r="E64" s="3">
        <v>0.12</v>
      </c>
      <c r="F64" s="14">
        <f>F63*E64</f>
        <v>0.36</v>
      </c>
      <c r="G64" s="3">
        <v>7.8</v>
      </c>
      <c r="H64" s="41">
        <f t="shared" si="32"/>
        <v>2.8079999999999998</v>
      </c>
      <c r="I64" s="3"/>
      <c r="J64" s="18"/>
      <c r="K64" s="3"/>
      <c r="L64" s="41">
        <f t="shared" si="33"/>
        <v>0</v>
      </c>
      <c r="M64" s="42">
        <f t="shared" ref="M64:M71" si="34">L64+J64+H64</f>
        <v>2.8079999999999998</v>
      </c>
    </row>
    <row r="65" spans="1:13" x14ac:dyDescent="0.35">
      <c r="A65" s="32"/>
      <c r="B65" s="55"/>
      <c r="C65" s="17" t="s">
        <v>59</v>
      </c>
      <c r="D65" s="13" t="s">
        <v>11</v>
      </c>
      <c r="E65" s="3">
        <v>0.21</v>
      </c>
      <c r="F65" s="14">
        <f>E65*F63</f>
        <v>0.63</v>
      </c>
      <c r="G65" s="3"/>
      <c r="H65" s="40">
        <f t="shared" si="32"/>
        <v>0</v>
      </c>
      <c r="I65" s="3">
        <v>11.5</v>
      </c>
      <c r="J65" s="50">
        <f t="shared" ref="J65:J71" si="35">I65*F65</f>
        <v>7.2450000000000001</v>
      </c>
      <c r="K65" s="3"/>
      <c r="L65" s="41">
        <f t="shared" si="33"/>
        <v>0</v>
      </c>
      <c r="M65" s="42">
        <f t="shared" si="34"/>
        <v>7.2450000000000001</v>
      </c>
    </row>
    <row r="66" spans="1:13" x14ac:dyDescent="0.35">
      <c r="A66" s="32"/>
      <c r="B66" s="55"/>
      <c r="C66" s="17" t="s">
        <v>57</v>
      </c>
      <c r="D66" s="13" t="s">
        <v>11</v>
      </c>
      <c r="E66" s="3">
        <v>6.0000000000000001E-3</v>
      </c>
      <c r="F66" s="14">
        <f>E66*F63</f>
        <v>1.8000000000000002E-2</v>
      </c>
      <c r="G66" s="3"/>
      <c r="H66" s="40">
        <f t="shared" si="32"/>
        <v>0</v>
      </c>
      <c r="I66" s="3">
        <v>4.2</v>
      </c>
      <c r="J66" s="50">
        <f t="shared" si="35"/>
        <v>7.5600000000000014E-2</v>
      </c>
      <c r="K66" s="3"/>
      <c r="L66" s="41">
        <f t="shared" si="33"/>
        <v>0</v>
      </c>
      <c r="M66" s="42">
        <f t="shared" si="34"/>
        <v>7.5600000000000014E-2</v>
      </c>
    </row>
    <row r="67" spans="1:13" ht="27" x14ac:dyDescent="0.35">
      <c r="A67" s="32">
        <v>12</v>
      </c>
      <c r="B67" s="55"/>
      <c r="C67" s="53" t="s">
        <v>60</v>
      </c>
      <c r="D67" s="13" t="s">
        <v>7</v>
      </c>
      <c r="E67" s="3"/>
      <c r="F67" s="52">
        <v>22</v>
      </c>
      <c r="G67" s="3"/>
      <c r="H67" s="40">
        <f t="shared" si="32"/>
        <v>0</v>
      </c>
      <c r="I67" s="11"/>
      <c r="J67" s="18">
        <f t="shared" si="35"/>
        <v>0</v>
      </c>
      <c r="K67" s="11"/>
      <c r="L67" s="41">
        <f t="shared" si="33"/>
        <v>0</v>
      </c>
      <c r="M67" s="42">
        <f t="shared" si="34"/>
        <v>0</v>
      </c>
    </row>
    <row r="68" spans="1:13" x14ac:dyDescent="0.35">
      <c r="A68" s="32"/>
      <c r="B68" s="55"/>
      <c r="C68" s="17" t="s">
        <v>1</v>
      </c>
      <c r="D68" s="13" t="s">
        <v>8</v>
      </c>
      <c r="E68" s="3">
        <v>0.33</v>
      </c>
      <c r="F68" s="14">
        <f>F67*E68</f>
        <v>7.2600000000000007</v>
      </c>
      <c r="G68" s="3">
        <v>7.8</v>
      </c>
      <c r="H68" s="40">
        <f t="shared" si="32"/>
        <v>56.628000000000007</v>
      </c>
      <c r="I68" s="11"/>
      <c r="J68" s="18">
        <f t="shared" si="35"/>
        <v>0</v>
      </c>
      <c r="K68" s="11"/>
      <c r="L68" s="41">
        <f t="shared" si="33"/>
        <v>0</v>
      </c>
      <c r="M68" s="42">
        <f t="shared" si="34"/>
        <v>56.628000000000007</v>
      </c>
    </row>
    <row r="69" spans="1:13" x14ac:dyDescent="0.35">
      <c r="A69" s="32"/>
      <c r="B69" s="55"/>
      <c r="C69" s="17" t="s">
        <v>29</v>
      </c>
      <c r="D69" s="13" t="s">
        <v>10</v>
      </c>
      <c r="E69" s="3">
        <v>0.92</v>
      </c>
      <c r="F69" s="14">
        <f>F67*E69</f>
        <v>20.240000000000002</v>
      </c>
      <c r="G69" s="3"/>
      <c r="H69" s="40">
        <f t="shared" si="32"/>
        <v>0</v>
      </c>
      <c r="I69" s="11"/>
      <c r="J69" s="18">
        <f t="shared" si="35"/>
        <v>0</v>
      </c>
      <c r="K69" s="11">
        <v>3.2</v>
      </c>
      <c r="L69" s="41">
        <f t="shared" si="33"/>
        <v>64.768000000000015</v>
      </c>
      <c r="M69" s="42">
        <f t="shared" si="34"/>
        <v>64.768000000000015</v>
      </c>
    </row>
    <row r="70" spans="1:13" x14ac:dyDescent="0.35">
      <c r="A70" s="32"/>
      <c r="B70" s="55"/>
      <c r="C70" s="17" t="s">
        <v>61</v>
      </c>
      <c r="D70" s="13" t="s">
        <v>9</v>
      </c>
      <c r="E70" s="3">
        <v>0.06</v>
      </c>
      <c r="F70" s="14">
        <f>F67*E70</f>
        <v>1.3199999999999998</v>
      </c>
      <c r="G70" s="3"/>
      <c r="H70" s="40">
        <f t="shared" si="32"/>
        <v>0</v>
      </c>
      <c r="I70" s="11">
        <v>105</v>
      </c>
      <c r="J70" s="18">
        <f t="shared" si="35"/>
        <v>138.6</v>
      </c>
      <c r="K70" s="11"/>
      <c r="L70" s="41">
        <f t="shared" si="33"/>
        <v>0</v>
      </c>
      <c r="M70" s="42">
        <f t="shared" si="34"/>
        <v>138.6</v>
      </c>
    </row>
    <row r="71" spans="1:13" x14ac:dyDescent="0.35">
      <c r="A71" s="32"/>
      <c r="B71" s="55"/>
      <c r="C71" s="17" t="s">
        <v>2</v>
      </c>
      <c r="D71" s="13" t="s">
        <v>10</v>
      </c>
      <c r="E71" s="3">
        <v>0.6</v>
      </c>
      <c r="F71" s="14">
        <f>E71*F67</f>
        <v>13.2</v>
      </c>
      <c r="G71" s="3"/>
      <c r="H71" s="40">
        <f t="shared" ref="H71" si="36">F71*G71</f>
        <v>0</v>
      </c>
      <c r="I71" s="11">
        <v>4.5</v>
      </c>
      <c r="J71" s="18">
        <f t="shared" si="35"/>
        <v>59.4</v>
      </c>
      <c r="K71" s="11"/>
      <c r="L71" s="41">
        <f t="shared" ref="L71" si="37">K71*F71</f>
        <v>0</v>
      </c>
      <c r="M71" s="43">
        <f t="shared" si="34"/>
        <v>59.4</v>
      </c>
    </row>
    <row r="72" spans="1:13" x14ac:dyDescent="0.35">
      <c r="A72" s="4"/>
      <c r="B72" s="4"/>
      <c r="C72" s="1" t="s">
        <v>3</v>
      </c>
      <c r="D72" s="5"/>
      <c r="E72" s="4"/>
      <c r="F72" s="6"/>
      <c r="G72" s="49"/>
      <c r="H72" s="51">
        <f>SUM(H9:H71)</f>
        <v>699.09464400000013</v>
      </c>
      <c r="I72" s="44"/>
      <c r="J72" s="44">
        <f>SUM(J9:J71)</f>
        <v>4910.0195592000009</v>
      </c>
      <c r="K72" s="44"/>
      <c r="L72" s="44">
        <f>SUM(L9:L71)</f>
        <v>73.333760000000012</v>
      </c>
      <c r="M72" s="44">
        <f>SUM(M9:M71)</f>
        <v>5063.1927632000015</v>
      </c>
    </row>
    <row r="73" spans="1:13" ht="27" x14ac:dyDescent="0.35">
      <c r="A73" s="3"/>
      <c r="B73" s="3"/>
      <c r="C73" s="17" t="s">
        <v>62</v>
      </c>
      <c r="D73" s="13"/>
      <c r="E73" s="3"/>
      <c r="F73" s="14"/>
      <c r="G73" s="3"/>
      <c r="H73" s="10"/>
      <c r="I73" s="3"/>
      <c r="J73" s="15"/>
      <c r="K73" s="3"/>
      <c r="L73" s="12"/>
      <c r="M73" s="16">
        <f>J72*0.05</f>
        <v>245.50097796000006</v>
      </c>
    </row>
    <row r="74" spans="1:13" x14ac:dyDescent="0.35">
      <c r="A74" s="4"/>
      <c r="B74" s="4"/>
      <c r="C74" s="1" t="s">
        <v>3</v>
      </c>
      <c r="D74" s="5"/>
      <c r="E74" s="4"/>
      <c r="F74" s="6"/>
      <c r="G74" s="4"/>
      <c r="H74" s="9"/>
      <c r="I74" s="4"/>
      <c r="J74" s="7"/>
      <c r="K74" s="4"/>
      <c r="L74" s="44"/>
      <c r="M74" s="8">
        <f>M73+M72</f>
        <v>5308.693741160002</v>
      </c>
    </row>
    <row r="75" spans="1:13" x14ac:dyDescent="0.35">
      <c r="C75" s="17" t="s">
        <v>4</v>
      </c>
      <c r="D75" s="13" t="s">
        <v>6</v>
      </c>
      <c r="E75" s="47">
        <v>0.03</v>
      </c>
      <c r="F75" s="14"/>
      <c r="G75" s="3"/>
      <c r="H75" s="10"/>
      <c r="I75" s="3"/>
      <c r="J75" s="3"/>
      <c r="K75" s="3"/>
      <c r="L75" s="12"/>
      <c r="M75" s="16">
        <f>M74*E75</f>
        <v>159.26081223480006</v>
      </c>
    </row>
    <row r="76" spans="1:13" x14ac:dyDescent="0.35">
      <c r="A76" s="4"/>
      <c r="B76" s="4"/>
      <c r="C76" s="2" t="s">
        <v>3</v>
      </c>
      <c r="D76" s="5"/>
      <c r="E76" s="4"/>
      <c r="F76" s="6"/>
      <c r="G76" s="4"/>
      <c r="H76" s="9"/>
      <c r="I76" s="4"/>
      <c r="J76" s="4"/>
      <c r="K76" s="4"/>
      <c r="L76" s="44"/>
      <c r="M76" s="8">
        <f>M74+M75</f>
        <v>5467.9545533948021</v>
      </c>
    </row>
    <row r="77" spans="1:13" x14ac:dyDescent="0.35">
      <c r="C77" s="17" t="s">
        <v>5</v>
      </c>
      <c r="D77" s="13" t="s">
        <v>6</v>
      </c>
      <c r="E77" s="47">
        <v>0.18</v>
      </c>
      <c r="F77" s="14"/>
      <c r="G77" s="3"/>
      <c r="H77" s="10"/>
      <c r="I77" s="3"/>
      <c r="J77" s="3"/>
      <c r="K77" s="3"/>
      <c r="L77" s="12"/>
      <c r="M77" s="16">
        <f>M76*E77</f>
        <v>984.23181961106434</v>
      </c>
    </row>
    <row r="78" spans="1:13" x14ac:dyDescent="0.35">
      <c r="A78" s="4"/>
      <c r="B78" s="4"/>
      <c r="C78" s="2" t="s">
        <v>3</v>
      </c>
      <c r="D78" s="5"/>
      <c r="E78" s="4"/>
      <c r="F78" s="6"/>
      <c r="G78" s="4"/>
      <c r="H78" s="9"/>
      <c r="I78" s="4"/>
      <c r="J78" s="4"/>
      <c r="K78" s="4"/>
      <c r="L78" s="44"/>
      <c r="M78" s="8">
        <f>SUM(M76:M77)</f>
        <v>6452.1863730058667</v>
      </c>
    </row>
    <row r="81" spans="3:13" x14ac:dyDescent="0.35">
      <c r="C81" s="58" t="s">
        <v>71</v>
      </c>
      <c r="M81" s="48"/>
    </row>
  </sheetData>
  <mergeCells count="19">
    <mergeCell ref="B4:B7"/>
    <mergeCell ref="A1:M1"/>
    <mergeCell ref="A2:M2"/>
    <mergeCell ref="A3:F3"/>
    <mergeCell ref="I3:K3"/>
    <mergeCell ref="A4:A7"/>
    <mergeCell ref="D4:D7"/>
    <mergeCell ref="E4:F4"/>
    <mergeCell ref="G4:H5"/>
    <mergeCell ref="K4:L4"/>
    <mergeCell ref="M4:M7"/>
    <mergeCell ref="E5:F5"/>
    <mergeCell ref="I4:J5"/>
    <mergeCell ref="E6:E7"/>
    <mergeCell ref="F6:F7"/>
    <mergeCell ref="H6:H7"/>
    <mergeCell ref="J6:J7"/>
    <mergeCell ref="K5:L5"/>
    <mergeCell ref="L6:L7"/>
  </mergeCells>
  <pageMargins left="0.70866141732283505" right="0" top="0" bottom="0" header="6.4960630000000005E-2" footer="6.4960630000000005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2021-07-12T18:58:56Z</dcterms:modified>
</cp:coreProperties>
</file>